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770" yWindow="65521" windowWidth="7635" windowHeight="8475" tabRatio="816" activeTab="5"/>
  </bookViews>
  <sheets>
    <sheet name="стр.1" sheetId="1" r:id="rId1"/>
    <sheet name="стр.2 раздел 1" sheetId="2" r:id="rId2"/>
    <sheet name="стр.2 раздел 1 ФОМС" sheetId="3" r:id="rId3"/>
    <sheet name="стр.2 раздел 1 БЮДЖЕТ" sheetId="4" r:id="rId4"/>
    <sheet name="стр.2 раздел 1 ПЛАТНЫЕ" sheetId="5" r:id="rId5"/>
    <sheet name="стр.3 раздел 2" sheetId="6" r:id="rId6"/>
    <sheet name="Лист1" sheetId="7" r:id="rId7"/>
  </sheets>
  <definedNames>
    <definedName name="_xlnm.Print_Titles" localSheetId="1">'стр.2 раздел 1'!$5:$9</definedName>
    <definedName name="_xlnm.Print_Titles" localSheetId="3">'стр.2 раздел 1 БЮДЖЕТ'!$5:$9</definedName>
    <definedName name="_xlnm.Print_Titles" localSheetId="4">'стр.2 раздел 1 ПЛАТНЫЕ'!$5:$9</definedName>
    <definedName name="_xlnm.Print_Titles" localSheetId="2">'стр.2 раздел 1 ФОМС'!$5:$9</definedName>
    <definedName name="_xlnm.Print_Titles" localSheetId="5">'стр.3 раздел 2'!$4:$8</definedName>
    <definedName name="_xlnm.Print_Area" localSheetId="0">'стр.1'!$A$1:$FE$27</definedName>
  </definedNames>
  <calcPr fullCalcOnLoad="1"/>
</workbook>
</file>

<file path=xl/sharedStrings.xml><?xml version="1.0" encoding="utf-8"?>
<sst xmlns="http://schemas.openxmlformats.org/spreadsheetml/2006/main" count="935" uniqueCount="224">
  <si>
    <t>УТВЕРЖДАЮ</t>
  </si>
  <si>
    <t>(подпись)</t>
  </si>
  <si>
    <t>(Ф.И.О.)</t>
  </si>
  <si>
    <t>(дата утверждения)</t>
  </si>
  <si>
    <t>Единица измерения: руб.</t>
  </si>
  <si>
    <t>по ОКЕИ</t>
  </si>
  <si>
    <t>383</t>
  </si>
  <si>
    <t>Наименование показателя</t>
  </si>
  <si>
    <t>из них:</t>
  </si>
  <si>
    <t>в том числе:</t>
  </si>
  <si>
    <t>Ответственный исполнитель</t>
  </si>
  <si>
    <t>(расшифровка подписи)</t>
  </si>
  <si>
    <t>телефон</t>
  </si>
  <si>
    <t>Код строки</t>
  </si>
  <si>
    <t>x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</si>
  <si>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</si>
  <si>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</si>
  <si>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</si>
  <si>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Год начала закупки</t>
  </si>
  <si>
    <t>0001</t>
  </si>
  <si>
    <t xml:space="preserve">                                   (дата)</t>
  </si>
  <si>
    <t xml:space="preserve">Руководитель финансово-экономической службы </t>
  </si>
  <si>
    <t>КПП</t>
  </si>
  <si>
    <t>ИНН</t>
  </si>
  <si>
    <t>по Сводному реестру</t>
  </si>
  <si>
    <t>глава по БК</t>
  </si>
  <si>
    <t>коды</t>
  </si>
  <si>
    <t>Дата</t>
  </si>
  <si>
    <t>"</t>
  </si>
  <si>
    <t>г.</t>
  </si>
  <si>
    <t>ПЛАН</t>
  </si>
  <si>
    <t>Орган, осуществляющий функции и полномочия учредителя</t>
  </si>
  <si>
    <t>Учреждение</t>
  </si>
  <si>
    <t>(Наименование должности уполномоченного лица )</t>
  </si>
  <si>
    <t>Код по бюджетной классификации Российской Федерации</t>
  </si>
  <si>
    <t>Сумма</t>
  </si>
  <si>
    <t>первый год планового периода</t>
  </si>
  <si>
    <t>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</si>
  <si>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</si>
  <si>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</si>
  <si>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</si>
  <si>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</si>
  <si>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доходы от собственности, всего</t>
  </si>
  <si>
    <t>доходы от оказания услуг, работ, компенсации затрат учреждения,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</si>
  <si>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</si>
  <si>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</si>
  <si>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</si>
  <si>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</si>
  <si>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</si>
  <si>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</si>
  <si>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</si>
  <si>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</si>
  <si>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</si>
  <si>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</si>
  <si>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учреждения, всего</t>
  </si>
  <si>
    <t>на выплаты по оплате труда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</si>
  <si>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</si>
  <si>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</si>
  <si>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на оплату труда стажеров</t>
  </si>
  <si>
    <t>на иные выплаты гражданским лицам (денежное содержание)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</si>
  <si>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</si>
  <si>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</si>
  <si>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</si>
  <si>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</si>
  <si>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</si>
  <si>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</si>
  <si>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</si>
  <si>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</si>
  <si>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</si>
  <si>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</si>
  <si>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</si>
  <si>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</si>
  <si>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</si>
  <si>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закупка научно-исследовательских и опытно-конструкторских работ</t>
  </si>
  <si>
    <t>закупка товаров, работ, услуг в сфере информационно-коммуникационных технологий</t>
  </si>
  <si>
    <t>прочая закупка товаров, работ и услуг, всего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</si>
  <si>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</si>
  <si>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</si>
  <si>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</si>
  <si>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</si>
  <si>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</si>
  <si>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возврат в бюджет средств субсидии</t>
  </si>
  <si>
    <t>Раздел I. Поступления и выплаты</t>
  </si>
  <si>
    <t>текущий финансовый год</t>
  </si>
  <si>
    <t>строительство (реконструкция) объектов недвижимого имущества государственным учреждением</t>
  </si>
  <si>
    <t>приобретение объектов недвижимого имущества государственным учреждением</t>
  </si>
  <si>
    <t>капитальные вложения в объекты государственной собственности, всего</t>
  </si>
  <si>
    <t>закупка товаров, работ, услуг в целях капитального ремонта государственного имущества</t>
  </si>
  <si>
    <t>0002</t>
  </si>
  <si>
    <t>прочие выплаты персоналу, в том числе компенсационного характера</t>
  </si>
  <si>
    <t>на иные выплаты работникам</t>
  </si>
  <si>
    <t>страховые взносы на обязательное социальное страхование в части, выплат персоналу, подлежащих обложению страховыми взносами</t>
  </si>
  <si>
    <t>на премирование физических лицза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</si>
  <si>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</si>
  <si>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</si>
  <si>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</si>
  <si>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1.4.1.1</t>
  </si>
  <si>
    <t>1.4.1.2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</si>
  <si>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</si>
  <si>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</si>
  <si>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</si>
  <si>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за счет субсидий, предоставляемых на осуществление капитальных вложений</t>
  </si>
  <si>
    <t>за счет средств обязательного медицинского страхования</t>
  </si>
  <si>
    <t>1.4.4.1</t>
  </si>
  <si>
    <t>1.4.4.2</t>
  </si>
  <si>
    <t>за счет прочих источников финансового обеспечения</t>
  </si>
  <si>
    <t>1.4.5.1</t>
  </si>
  <si>
    <t>1.4.5.2</t>
  </si>
  <si>
    <t>в том числе по году начала закупки:</t>
  </si>
  <si>
    <t>(текущий финансовый год)</t>
  </si>
  <si>
    <t xml:space="preserve"> 1.1.</t>
  </si>
  <si>
    <t xml:space="preserve"> 1.2.</t>
  </si>
  <si>
    <t>1.3.</t>
  </si>
  <si>
    <t xml:space="preserve"> 1.4.</t>
  </si>
  <si>
    <t xml:space="preserve"> 1.4.1.</t>
  </si>
  <si>
    <t xml:space="preserve"> 1.4.3.</t>
  </si>
  <si>
    <t>1.4.4.</t>
  </si>
  <si>
    <t>1.4.5.</t>
  </si>
  <si>
    <t xml:space="preserve"> 1.4.2.</t>
  </si>
  <si>
    <t>за счет субсидий, предоставляемых на финансовое обеспечение выполнения государственного задания</t>
  </si>
  <si>
    <t>в соответствии с Федеральным законом № 44-ФЗ</t>
  </si>
  <si>
    <t>в соответствии с Федеральным законом № 223-ФЗ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</si>
  <si>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</si>
  <si>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</si>
  <si>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</si>
  <si>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</si>
  <si>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</si>
  <si>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</si>
  <si>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№ п/п</t>
  </si>
  <si>
    <t>Руководитель учреждения (уполномоченное лицо учреждения)</t>
  </si>
  <si>
    <t>(должность)</t>
  </si>
  <si>
    <t>_______________</t>
  </si>
  <si>
    <t>Аналитический код (КОСГУ)</t>
  </si>
  <si>
    <t>(Наименование органа-учредителя)</t>
  </si>
  <si>
    <t xml:space="preserve">Раздел II. Сведения по выплатам на закупки товаров, работ, услуг </t>
  </si>
  <si>
    <t>Приложение 1
к Порядку составления и утверждения плана финансово-хозяйственной деятельности государственных (бюджетных, автономных) учреждений Республики Мордовия, полномочия и функции учредителя по которым осуществляет Министерство здравоохранения Республики Мордовия</t>
  </si>
  <si>
    <t>…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</si>
  <si>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</si>
  <si>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 xml:space="preserve">субсидии на финансовое обеспечение выполнения государственного задания за счет средств республиканского бюджета </t>
  </si>
  <si>
    <t>субсидии на финансовое обеспечение выполнения государственного задания за счет средств бюджета Территориального фонда обязательного медицинского страхования</t>
  </si>
  <si>
    <t>доходы медицинских учреждений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</si>
  <si>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субсидии на финансовое обеспечение выполнения государственного задания за счет средств республиканского бюджета (высокотехнологичная помощь, не включенная в систему ОМС)</t>
  </si>
  <si>
    <t>возмещение расходов по решению судов (возмещение судебных издержек)</t>
  </si>
  <si>
    <t>доходы, поступающие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</si>
  <si>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доходы от оказания услуг, выполнения работ, реализации готовой продукции за плату</t>
  </si>
  <si>
    <t>страховые возмещения</t>
  </si>
  <si>
    <t>возмещение ущерба имуществу (за исключением страховых возмещений)</t>
  </si>
  <si>
    <t>доходы от штрафных санкций по долговым обязательствам"</t>
  </si>
  <si>
    <t>доходы от штрафных санкций за нарушение законодательства о закупках и нарушение условий контрактов (договоров)</t>
  </si>
  <si>
    <t>прочие доходы от сумм принудительного изъятия</t>
  </si>
  <si>
    <t>средства нормированного страхового запаса, предоставляемые медицинскому учреждению (обеспечения мероприятий по организации дополнительного профессионального образования медицинских работников по программам повышения квалификации и проведении ремонта медицинского оборудования)</t>
  </si>
  <si>
    <t>средства нормированного страхового запаса, предоставляемые медицинскому учреждению (приобретение оборудования)</t>
  </si>
  <si>
    <t>152/162</t>
  </si>
  <si>
    <t>пожертвования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</si>
  <si>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</si>
  <si>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….</t>
  </si>
  <si>
    <t>проверка</t>
  </si>
  <si>
    <t xml:space="preserve">оплата труда, всего </t>
  </si>
  <si>
    <t>заработная плата</t>
  </si>
  <si>
    <t xml:space="preserve"> социальные пособия и компенсации 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</si>
  <si>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</si>
  <si>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</si>
  <si>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транспортные услуги</t>
  </si>
  <si>
    <t>прочие работы, услуги</t>
  </si>
  <si>
    <t>другие экономические санкции</t>
  </si>
  <si>
    <t>штрафы за нарушение законодательства о закупках и нарушение условий контрактов (договоров)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</si>
  <si>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</si>
  <si>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</si>
  <si>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>иные выплаты текущего характера физическим лицам</t>
  </si>
  <si>
    <t>иные выплаты текущего характера организациям</t>
  </si>
  <si>
    <t>работы, услуги по содержанию имущества</t>
  </si>
  <si>
    <t>услуги, работы для целей капитальных вложений</t>
  </si>
  <si>
    <t>услуги связи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</si>
  <si>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</si>
  <si>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</si>
  <si>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страхование</t>
  </si>
  <si>
    <t>увеличение стоимости основных средств</t>
  </si>
  <si>
    <t>арендная плата за пользование земельными участками и другими обособленными природными объектами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</si>
  <si>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</si>
  <si>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</si>
  <si>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оборотных запасов (материалов)</t>
  </si>
  <si>
    <t>увеличение стоимости мягкого инвентаря"</t>
  </si>
  <si>
    <t>увеличение стоимости строительных материалов</t>
  </si>
  <si>
    <t>увеличение стоимости горюче-смазочных материалов</t>
  </si>
  <si>
    <t>увеличение стоимости прочих материальных запасов однократного применения</t>
  </si>
  <si>
    <t>на 2020 г.</t>
  </si>
  <si>
    <t>на 2021г.</t>
  </si>
  <si>
    <t>на 2022 г.</t>
  </si>
  <si>
    <t>социальные пособия и компенсации персоналу в денежной форме</t>
  </si>
  <si>
    <t>на 2021 г.</t>
  </si>
  <si>
    <t xml:space="preserve"> ФИНАНСОВО-ХОЗЯЙСТВЕННОЙ ДЕЯТЕЛЬНОСТИ на 2020 г.</t>
  </si>
  <si>
    <t>(ПЛАНОВЫЙ ПЕРИОД 2021 И 2022 ГОДОВ)</t>
  </si>
  <si>
    <t>Уплата прочих налогов, сборов (Иные выплаты текущего характера организациям)</t>
  </si>
  <si>
    <t>Уплата иных платежей (Иные выплаты текущего характера организациям)</t>
  </si>
  <si>
    <t>уплата прочих налогов, сборов (Иные выплаты текущего характера организациям)</t>
  </si>
  <si>
    <t>уплата иных платежей (иные выплаты текущего характера  физ лицам)</t>
  </si>
  <si>
    <t>уплата иных платежей (Иные выплаты текущего характера организациям)</t>
  </si>
  <si>
    <t>исполнение судебных актов РФ и мировых соглашений по возмещению причиненного вреда (налоги, пошлины и сборы)</t>
  </si>
  <si>
    <t>исполнение судебных актов и иных соглашений по возмещению причиненного вреда (штрафы за наруш законодательства о закупках и нарушении условий контрактов (договоров))</t>
  </si>
  <si>
    <t>Прочие поступления (Иногородние)</t>
  </si>
  <si>
    <t>Прочие поступления (...)</t>
  </si>
  <si>
    <t>от "___" ____________2020г.</t>
  </si>
  <si>
    <t>Министерство здравоохранения Республики Мордовия</t>
  </si>
  <si>
    <t>Министр здавоохранения Республики Мордовия</t>
  </si>
  <si>
    <t>Министерство здавоохранения Республики Мордовия</t>
  </si>
  <si>
    <t>О.В.Маркин</t>
  </si>
  <si>
    <t>Раздел I. Поступления и выплаты  ТФОМС</t>
  </si>
  <si>
    <t>Приложение 1.1</t>
  </si>
  <si>
    <t>Приложение 1.2</t>
  </si>
  <si>
    <t>Раздел I. Поступления и выплаты  Республиканский бюджет</t>
  </si>
  <si>
    <t xml:space="preserve">Раздел I. Поступления и выплаты </t>
  </si>
  <si>
    <t>Приложение 1.3</t>
  </si>
  <si>
    <t>ГБУЗ Республики Мордовия "Поликлиника №4"</t>
  </si>
  <si>
    <t>уплата иных платежей (иные выплаты текущего хар-ра физ лицам)</t>
  </si>
  <si>
    <t>исполнение судебных актов РФ и мировых соглашений по возмещению причененного вреда (налоги, пошлины и сборы)</t>
  </si>
  <si>
    <t>исполнение судебных актов и иных соглашений по возмещению причиненного вреда (штрафы за наруш законодательства о закупках и нарушений условий контрактов (договоров))</t>
  </si>
  <si>
    <t>Государственное бюджетное учреждение здравоохранения Республики Мордовия "Поликлиника №4"</t>
  </si>
  <si>
    <t>Главный врач</t>
  </si>
  <si>
    <t>В.Ф.Машков</t>
  </si>
  <si>
    <t>Начальник планово-экономического отдела</t>
  </si>
  <si>
    <t>Н.Н.Лямкина</t>
  </si>
  <si>
    <t>35-16-51</t>
  </si>
  <si>
    <t>892Ю2539</t>
  </si>
  <si>
    <t>"____" ___января_____   2020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</si>
</sst>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3" fontId="9" fillId="0" borderId="14" xfId="0" applyNumberFormat="1" applyFont="1" applyFill="1" applyBorder="1" applyAlignment="1">
      <alignment wrapText="1"/>
    </xf>
    <xf numFmtId="43" fontId="8" fillId="0" borderId="14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3" fontId="1" fillId="0" borderId="0" xfId="0" applyNumberFormat="1" applyFont="1" applyAlignment="1">
      <alignment/>
    </xf>
    <xf numFmtId="0" fontId="8" fillId="6" borderId="13" xfId="0" applyFont="1" applyFill="1" applyBorder="1" applyAlignment="1">
      <alignment horizontal="justify" vertical="top" wrapText="1"/>
    </xf>
    <xf numFmtId="0" fontId="8" fillId="6" borderId="14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wrapText="1"/>
    </xf>
    <xf numFmtId="4" fontId="9" fillId="6" borderId="14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8" fillId="4" borderId="15" xfId="0" applyFont="1" applyFill="1" applyBorder="1" applyAlignment="1">
      <alignment horizontal="left" vertical="top" wrapText="1" indent="2"/>
    </xf>
    <xf numFmtId="0" fontId="8" fillId="4" borderId="13" xfId="0" applyFont="1" applyFill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4"/>
    </xf>
    <xf numFmtId="0" fontId="8" fillId="0" borderId="14" xfId="0" applyFont="1" applyBorder="1" applyAlignment="1">
      <alignment wrapText="1"/>
    </xf>
    <xf numFmtId="43" fontId="8" fillId="0" borderId="14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8" fillId="4" borderId="14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wrapText="1"/>
    </xf>
    <xf numFmtId="4" fontId="8" fillId="4" borderId="14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 indent="4"/>
    </xf>
    <xf numFmtId="0" fontId="8" fillId="0" borderId="16" xfId="0" applyFont="1" applyBorder="1" applyAlignment="1">
      <alignment horizontal="center" wrapText="1"/>
    </xf>
    <xf numFmtId="43" fontId="8" fillId="0" borderId="16" xfId="0" applyNumberFormat="1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43" fontId="8" fillId="0" borderId="14" xfId="0" applyNumberFormat="1" applyFont="1" applyBorder="1" applyAlignment="1">
      <alignment wrapText="1"/>
    </xf>
    <xf numFmtId="0" fontId="8" fillId="8" borderId="13" xfId="0" applyFont="1" applyFill="1" applyBorder="1" applyAlignment="1">
      <alignment horizontal="left" vertical="top" wrapText="1" indent="4"/>
    </xf>
    <xf numFmtId="0" fontId="8" fillId="8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top" wrapText="1" indent="2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horizontal="left" vertical="top" wrapText="1" indent="4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vertical="top" wrapText="1"/>
    </xf>
    <xf numFmtId="0" fontId="8" fillId="4" borderId="14" xfId="0" applyFont="1" applyFill="1" applyBorder="1" applyAlignment="1">
      <alignment vertical="top" wrapText="1"/>
    </xf>
    <xf numFmtId="0" fontId="8" fillId="0" borderId="13" xfId="0" applyFont="1" applyBorder="1" applyAlignment="1">
      <alignment wrapText="1"/>
    </xf>
    <xf numFmtId="4" fontId="9" fillId="6" borderId="14" xfId="0" applyNumberFormat="1" applyFont="1" applyFill="1" applyBorder="1" applyAlignment="1">
      <alignment horizontal="center" wrapText="1"/>
    </xf>
    <xf numFmtId="4" fontId="8" fillId="6" borderId="14" xfId="0" applyNumberFormat="1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left" vertical="top" wrapText="1" indent="2"/>
    </xf>
    <xf numFmtId="0" fontId="8" fillId="33" borderId="13" xfId="0" applyFont="1" applyFill="1" applyBorder="1" applyAlignment="1">
      <alignment horizontal="left" vertical="top" wrapText="1" indent="2"/>
    </xf>
    <xf numFmtId="0" fontId="8" fillId="5" borderId="15" xfId="0" applyFont="1" applyFill="1" applyBorder="1" applyAlignment="1">
      <alignment horizontal="left" vertical="top" wrapText="1" indent="4"/>
    </xf>
    <xf numFmtId="4" fontId="8" fillId="5" borderId="16" xfId="0" applyNumberFormat="1" applyFont="1" applyFill="1" applyBorder="1" applyAlignment="1">
      <alignment horizontal="center" wrapText="1"/>
    </xf>
    <xf numFmtId="4" fontId="8" fillId="5" borderId="16" xfId="0" applyNumberFormat="1" applyFont="1" applyFill="1" applyBorder="1" applyAlignment="1">
      <alignment wrapText="1"/>
    </xf>
    <xf numFmtId="0" fontId="8" fillId="5" borderId="13" xfId="0" applyFont="1" applyFill="1" applyBorder="1" applyAlignment="1">
      <alignment horizontal="left" vertical="top" wrapText="1" indent="4"/>
    </xf>
    <xf numFmtId="4" fontId="8" fillId="5" borderId="13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left" vertical="top" wrapText="1" indent="6"/>
    </xf>
    <xf numFmtId="43" fontId="8" fillId="0" borderId="16" xfId="60" applyFont="1" applyBorder="1" applyAlignment="1">
      <alignment wrapText="1"/>
    </xf>
    <xf numFmtId="0" fontId="8" fillId="0" borderId="13" xfId="0" applyFont="1" applyBorder="1" applyAlignment="1">
      <alignment horizontal="left" vertical="top" wrapText="1" indent="6"/>
    </xf>
    <xf numFmtId="43" fontId="8" fillId="0" borderId="13" xfId="60" applyFont="1" applyBorder="1" applyAlignment="1">
      <alignment wrapText="1"/>
    </xf>
    <xf numFmtId="0" fontId="8" fillId="5" borderId="14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wrapText="1"/>
    </xf>
    <xf numFmtId="4" fontId="8" fillId="5" borderId="14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vertical="top" wrapText="1" indent="6"/>
    </xf>
    <xf numFmtId="43" fontId="8" fillId="0" borderId="14" xfId="0" applyNumberFormat="1" applyFont="1" applyFill="1" applyBorder="1" applyAlignment="1">
      <alignment wrapText="1"/>
    </xf>
    <xf numFmtId="0" fontId="8" fillId="33" borderId="14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wrapText="1"/>
    </xf>
    <xf numFmtId="4" fontId="8" fillId="33" borderId="14" xfId="0" applyNumberFormat="1" applyFont="1" applyFill="1" applyBorder="1" applyAlignment="1">
      <alignment horizontal="center" wrapText="1"/>
    </xf>
    <xf numFmtId="43" fontId="8" fillId="0" borderId="14" xfId="0" applyNumberFormat="1" applyFont="1" applyBorder="1" applyAlignment="1">
      <alignment horizontal="left" wrapText="1"/>
    </xf>
    <xf numFmtId="43" fontId="8" fillId="8" borderId="14" xfId="0" applyNumberFormat="1" applyFont="1" applyFill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wrapText="1"/>
    </xf>
    <xf numFmtId="0" fontId="8" fillId="8" borderId="13" xfId="0" applyFont="1" applyFill="1" applyBorder="1" applyAlignment="1">
      <alignment horizontal="left" vertical="top" wrapText="1" indent="6"/>
    </xf>
    <xf numFmtId="43" fontId="8" fillId="0" borderId="14" xfId="60" applyFont="1" applyBorder="1" applyAlignment="1">
      <alignment wrapText="1"/>
    </xf>
    <xf numFmtId="43" fontId="8" fillId="0" borderId="14" xfId="60" applyFont="1" applyBorder="1" applyAlignment="1">
      <alignment vertical="top" wrapText="1"/>
    </xf>
    <xf numFmtId="4" fontId="8" fillId="6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178" fontId="8" fillId="0" borderId="16" xfId="60" applyNumberFormat="1" applyFont="1" applyBorder="1" applyAlignment="1">
      <alignment wrapText="1"/>
    </xf>
    <xf numFmtId="178" fontId="8" fillId="0" borderId="13" xfId="60" applyNumberFormat="1" applyFont="1" applyBorder="1" applyAlignment="1">
      <alignment wrapText="1"/>
    </xf>
    <xf numFmtId="178" fontId="8" fillId="0" borderId="14" xfId="60" applyNumberFormat="1" applyFont="1" applyBorder="1" applyAlignment="1">
      <alignment horizontal="center" wrapText="1"/>
    </xf>
    <xf numFmtId="178" fontId="8" fillId="0" borderId="14" xfId="60" applyNumberFormat="1" applyFont="1" applyBorder="1" applyAlignment="1">
      <alignment wrapText="1"/>
    </xf>
    <xf numFmtId="43" fontId="8" fillId="0" borderId="14" xfId="60" applyFont="1" applyBorder="1" applyAlignment="1">
      <alignment horizontal="center" wrapText="1"/>
    </xf>
    <xf numFmtId="43" fontId="8" fillId="0" borderId="14" xfId="60" applyFont="1" applyFill="1" applyBorder="1" applyAlignment="1">
      <alignment wrapText="1"/>
    </xf>
    <xf numFmtId="43" fontId="8" fillId="0" borderId="14" xfId="60" applyFont="1" applyFill="1" applyBorder="1" applyAlignment="1">
      <alignment horizontal="center" wrapText="1"/>
    </xf>
    <xf numFmtId="4" fontId="8" fillId="5" borderId="12" xfId="0" applyNumberFormat="1" applyFont="1" applyFill="1" applyBorder="1" applyAlignment="1">
      <alignment horizontal="center" wrapText="1"/>
    </xf>
    <xf numFmtId="43" fontId="9" fillId="0" borderId="14" xfId="0" applyNumberFormat="1" applyFont="1" applyBorder="1" applyAlignment="1">
      <alignment vertical="top" wrapText="1"/>
    </xf>
    <xf numFmtId="43" fontId="9" fillId="0" borderId="14" xfId="60" applyFont="1" applyBorder="1" applyAlignment="1">
      <alignment vertical="top" wrapText="1"/>
    </xf>
    <xf numFmtId="43" fontId="8" fillId="5" borderId="14" xfId="60" applyFont="1" applyFill="1" applyBorder="1" applyAlignment="1">
      <alignment wrapText="1"/>
    </xf>
    <xf numFmtId="0" fontId="1" fillId="5" borderId="0" xfId="0" applyFont="1" applyFill="1" applyAlignment="1">
      <alignment/>
    </xf>
    <xf numFmtId="0" fontId="8" fillId="5" borderId="13" xfId="0" applyFont="1" applyFill="1" applyBorder="1" applyAlignment="1">
      <alignment horizontal="left" vertical="top" wrapText="1" indent="6"/>
    </xf>
    <xf numFmtId="0" fontId="8" fillId="0" borderId="0" xfId="0" applyFont="1" applyAlignment="1">
      <alignment horizontal="justify"/>
    </xf>
    <xf numFmtId="0" fontId="8" fillId="0" borderId="14" xfId="0" applyFont="1" applyBorder="1" applyAlignment="1">
      <alignment horizontal="justify" vertical="top" wrapText="1"/>
    </xf>
    <xf numFmtId="4" fontId="9" fillId="0" borderId="14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 indent="2"/>
    </xf>
    <xf numFmtId="16" fontId="8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2" xfId="0" applyFont="1" applyBorder="1" applyAlignment="1">
      <alignment horizontal="left" vertical="top" wrapText="1" indent="4"/>
    </xf>
    <xf numFmtId="14" fontId="8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4"/>
    </xf>
    <xf numFmtId="0" fontId="8" fillId="0" borderId="12" xfId="0" applyFont="1" applyBorder="1" applyAlignment="1">
      <alignment horizontal="left" vertical="top" wrapText="1" indent="6"/>
    </xf>
    <xf numFmtId="0" fontId="1" fillId="0" borderId="14" xfId="42" applyFont="1" applyBorder="1" applyAlignment="1" applyProtection="1">
      <alignment horizontal="left" vertical="top" wrapText="1" indent="6"/>
      <protection/>
    </xf>
    <xf numFmtId="0" fontId="1" fillId="0" borderId="14" xfId="42" applyFont="1" applyBorder="1" applyAlignment="1" applyProtection="1">
      <alignment horizontal="left" vertical="top" wrapText="1" indent="4"/>
      <protection/>
    </xf>
    <xf numFmtId="0" fontId="1" fillId="0" borderId="14" xfId="42" applyFont="1" applyBorder="1" applyAlignment="1" applyProtection="1">
      <alignment horizontal="justify" vertical="top" wrapText="1"/>
      <protection/>
    </xf>
    <xf numFmtId="4" fontId="8" fillId="0" borderId="14" xfId="0" applyNumberFormat="1" applyFont="1" applyFill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left" vertical="top" wrapText="1"/>
    </xf>
    <xf numFmtId="4" fontId="8" fillId="0" borderId="14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 indent="4"/>
    </xf>
    <xf numFmtId="43" fontId="8" fillId="0" borderId="14" xfId="6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43" fontId="49" fillId="0" borderId="14" xfId="60" applyFont="1" applyFill="1" applyBorder="1" applyAlignment="1">
      <alignment wrapText="1"/>
    </xf>
    <xf numFmtId="4" fontId="49" fillId="33" borderId="14" xfId="0" applyNumberFormat="1" applyFont="1" applyFill="1" applyBorder="1" applyAlignment="1">
      <alignment wrapText="1"/>
    </xf>
    <xf numFmtId="4" fontId="49" fillId="0" borderId="16" xfId="0" applyNumberFormat="1" applyFont="1" applyBorder="1" applyAlignment="1">
      <alignment wrapText="1"/>
    </xf>
    <xf numFmtId="4" fontId="49" fillId="0" borderId="13" xfId="0" applyNumberFormat="1" applyFont="1" applyBorder="1" applyAlignment="1">
      <alignment wrapText="1"/>
    </xf>
    <xf numFmtId="4" fontId="49" fillId="0" borderId="14" xfId="0" applyNumberFormat="1" applyFont="1" applyBorder="1" applyAlignment="1">
      <alignment horizontal="center" wrapText="1"/>
    </xf>
    <xf numFmtId="4" fontId="49" fillId="0" borderId="14" xfId="0" applyNumberFormat="1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4" fontId="49" fillId="0" borderId="13" xfId="0" applyNumberFormat="1" applyFont="1" applyBorder="1" applyAlignment="1">
      <alignment horizontal="center" wrapText="1"/>
    </xf>
    <xf numFmtId="0" fontId="49" fillId="0" borderId="14" xfId="0" applyFont="1" applyBorder="1" applyAlignment="1">
      <alignment wrapText="1"/>
    </xf>
    <xf numFmtId="43" fontId="49" fillId="0" borderId="13" xfId="60" applyFont="1" applyBorder="1" applyAlignment="1">
      <alignment wrapText="1"/>
    </xf>
    <xf numFmtId="43" fontId="49" fillId="0" borderId="14" xfId="60" applyFont="1" applyBorder="1" applyAlignment="1">
      <alignment wrapText="1"/>
    </xf>
    <xf numFmtId="43" fontId="49" fillId="5" borderId="14" xfId="60" applyFont="1" applyFill="1" applyBorder="1" applyAlignment="1">
      <alignment wrapText="1"/>
    </xf>
    <xf numFmtId="4" fontId="49" fillId="0" borderId="14" xfId="0" applyNumberFormat="1" applyFont="1" applyBorder="1" applyAlignment="1">
      <alignment wrapText="1"/>
    </xf>
    <xf numFmtId="43" fontId="49" fillId="0" borderId="14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/>
    </xf>
    <xf numFmtId="0" fontId="8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24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3" xfId="0" applyFont="1" applyBorder="1" applyAlignment="1">
      <alignment wrapText="1"/>
    </xf>
    <xf numFmtId="43" fontId="8" fillId="0" borderId="16" xfId="0" applyNumberFormat="1" applyFont="1" applyBorder="1" applyAlignment="1">
      <alignment horizontal="center" wrapText="1"/>
    </xf>
    <xf numFmtId="43" fontId="8" fillId="0" borderId="13" xfId="0" applyNumberFormat="1" applyFont="1" applyBorder="1" applyAlignment="1">
      <alignment horizontal="center" wrapText="1"/>
    </xf>
    <xf numFmtId="43" fontId="8" fillId="0" borderId="16" xfId="0" applyNumberFormat="1" applyFont="1" applyBorder="1" applyAlignment="1">
      <alignment wrapText="1"/>
    </xf>
    <xf numFmtId="43" fontId="8" fillId="0" borderId="13" xfId="0" applyNumberFormat="1" applyFont="1" applyBorder="1" applyAlignment="1">
      <alignment wrapText="1"/>
    </xf>
    <xf numFmtId="0" fontId="8" fillId="33" borderId="16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4" fontId="8" fillId="33" borderId="16" xfId="0" applyNumberFormat="1" applyFont="1" applyFill="1" applyBorder="1" applyAlignment="1">
      <alignment horizontal="center" wrapText="1"/>
    </xf>
    <xf numFmtId="4" fontId="8" fillId="33" borderId="13" xfId="0" applyNumberFormat="1" applyFont="1" applyFill="1" applyBorder="1" applyAlignment="1">
      <alignment horizontal="center" wrapText="1"/>
    </xf>
    <xf numFmtId="4" fontId="8" fillId="4" borderId="16" xfId="0" applyNumberFormat="1" applyFont="1" applyFill="1" applyBorder="1" applyAlignment="1">
      <alignment horizontal="center" vertical="top" wrapText="1"/>
    </xf>
    <xf numFmtId="4" fontId="8" fillId="4" borderId="13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3" fontId="8" fillId="0" borderId="16" xfId="60" applyFont="1" applyBorder="1" applyAlignment="1">
      <alignment wrapText="1"/>
    </xf>
    <xf numFmtId="43" fontId="8" fillId="0" borderId="13" xfId="60" applyFont="1" applyBorder="1" applyAlignment="1">
      <alignment wrapText="1"/>
    </xf>
    <xf numFmtId="43" fontId="8" fillId="0" borderId="16" xfId="60" applyFont="1" applyBorder="1" applyAlignment="1">
      <alignment horizontal="center" wrapText="1"/>
    </xf>
    <xf numFmtId="43" fontId="8" fillId="0" borderId="13" xfId="60" applyFont="1" applyBorder="1" applyAlignment="1">
      <alignment horizontal="center" wrapText="1"/>
    </xf>
    <xf numFmtId="4" fontId="8" fillId="5" borderId="16" xfId="0" applyNumberFormat="1" applyFont="1" applyFill="1" applyBorder="1" applyAlignment="1">
      <alignment horizontal="center" wrapText="1"/>
    </xf>
    <xf numFmtId="4" fontId="8" fillId="5" borderId="13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vertical="top" wrapText="1"/>
    </xf>
    <xf numFmtId="14" fontId="8" fillId="0" borderId="16" xfId="0" applyNumberFormat="1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center" vertical="top" wrapText="1"/>
    </xf>
    <xf numFmtId="4" fontId="9" fillId="0" borderId="16" xfId="0" applyNumberFormat="1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16" fontId="8" fillId="0" borderId="16" xfId="0" applyNumberFormat="1" applyFont="1" applyBorder="1" applyAlignment="1">
      <alignment horizontal="center" vertical="top" wrapText="1"/>
    </xf>
    <xf numFmtId="16" fontId="8" fillId="0" borderId="13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44C210F7AAEF1CC2BBE3F6E8E8BC33967C7A20F7D665021716AD254EC77C7A65125F472E4FC45359646FC935S0fBE" TargetMode="External" /><Relationship Id="rId2" Type="http://schemas.openxmlformats.org/officeDocument/2006/relationships/hyperlink" Target="consultantplus://offline/ref=4C44C210F7AAEF1CC2BBE3F6E8E8BC33967D7E24FBDA65021716AD254EC77C7A65125F472E4FC45359646FC935S0fBE" TargetMode="External" /><Relationship Id="rId3" Type="http://schemas.openxmlformats.org/officeDocument/2006/relationships/hyperlink" Target="consultantplus://offline/ref=4C44C210F7AAEF1CC2BBE3F6E8E8BC33967D7824FBDF65021716AD254EC77C7A771207492D4FDC590F2B299C3900CE9B800429F43D8FS2f7E" TargetMode="External" /><Relationship Id="rId4" Type="http://schemas.openxmlformats.org/officeDocument/2006/relationships/hyperlink" Target="consultantplus://offline/ref=4C44C210F7AAEF1CC2BBE3F6E8E8BC33967C7A20F7D665021716AD254EC77C7A65125F472E4FC45359646FC935S0fBE" TargetMode="External" /><Relationship Id="rId5" Type="http://schemas.openxmlformats.org/officeDocument/2006/relationships/hyperlink" Target="consultantplus://offline/ref=4C44C210F7AAEF1CC2BBE3F6E8E8BC33967D7E24FBDA65021716AD254EC77C7A65125F472E4FC45359646FC935S0fBE" TargetMode="External" /><Relationship Id="rId6" Type="http://schemas.openxmlformats.org/officeDocument/2006/relationships/hyperlink" Target="consultantplus://offline/ref=4C44C210F7AAEF1CC2BBE3F6E8E8BC33967C7A20F7D665021716AD254EC77C7A65125F472E4FC45359646FC935S0fBE" TargetMode="External" /><Relationship Id="rId7" Type="http://schemas.openxmlformats.org/officeDocument/2006/relationships/hyperlink" Target="consultantplus://offline/ref=4C44C210F7AAEF1CC2BBE3F6E8E8BC33967D7E24FBDA65021716AD254EC77C7A65125F472E4FC45359646FC935S0fBE" TargetMode="External" /><Relationship Id="rId8" Type="http://schemas.openxmlformats.org/officeDocument/2006/relationships/hyperlink" Target="consultantplus://offline/ref=4C44C210F7AAEF1CC2BBE3F6E8E8BC33967C7A20F7D665021716AD254EC77C7A65125F472E4FC45359646FC935S0fBE" TargetMode="External" /><Relationship Id="rId9" Type="http://schemas.openxmlformats.org/officeDocument/2006/relationships/hyperlink" Target="consultantplus://offline/ref=4C44C210F7AAEF1CC2BBE3F6E8E8BC33967D7E24FBDA65021716AD254EC77C7A65125F472E4FC45359646FC935S0fBE" TargetMode="External" /><Relationship Id="rId10" Type="http://schemas.openxmlformats.org/officeDocument/2006/relationships/hyperlink" Target="consultantplus://offline/ref=4C44C210F7AAEF1CC2BBE3F6E8E8BC33967C7A20F7D665021716AD254EC77C7A65125F472E4FC45359646FC935S0fBE" TargetMode="External" /><Relationship Id="rId11" Type="http://schemas.openxmlformats.org/officeDocument/2006/relationships/hyperlink" Target="consultantplus://offline/ref=4C44C210F7AAEF1CC2BBE3F6E8E8BC33967D7E24FBDA65021716AD254EC77C7A65125F472E4FC45359646FC935S0fBE" TargetMode="External" /><Relationship Id="rId1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zoomScalePageLayoutView="0" workbookViewId="0" topLeftCell="U7">
      <selection activeCell="HP20" sqref="HP20"/>
    </sheetView>
  </sheetViews>
  <sheetFormatPr defaultColWidth="0.875" defaultRowHeight="12.75"/>
  <cols>
    <col min="1" max="57" width="0.875" style="1" customWidth="1"/>
    <col min="58" max="58" width="0.74609375" style="1" customWidth="1"/>
    <col min="59" max="60" width="0.875" style="1" hidden="1" customWidth="1"/>
    <col min="61" max="61" width="0.6171875" style="1" hidden="1" customWidth="1"/>
    <col min="62" max="64" width="0.875" style="1" hidden="1" customWidth="1"/>
    <col min="65" max="103" width="0.875" style="1" customWidth="1"/>
    <col min="104" max="104" width="0" style="1" hidden="1" customWidth="1"/>
    <col min="105" max="107" width="0.875" style="1" customWidth="1"/>
    <col min="108" max="108" width="0.875" style="1" hidden="1" customWidth="1"/>
    <col min="109" max="109" width="3.25390625" style="1" customWidth="1"/>
    <col min="110" max="124" width="0.875" style="1" customWidth="1"/>
    <col min="125" max="125" width="4.375" style="1" customWidth="1"/>
    <col min="126" max="159" width="0.875" style="1" customWidth="1"/>
    <col min="160" max="160" width="0.74609375" style="1" customWidth="1"/>
    <col min="161" max="161" width="0.875" style="1" hidden="1" customWidth="1"/>
    <col min="162" max="16384" width="0.875" style="1" customWidth="1"/>
  </cols>
  <sheetData>
    <row r="1" spans="1:161" s="3" customFormat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DN1" s="174" t="s">
        <v>135</v>
      </c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</row>
    <row r="2" spans="118:161" s="3" customFormat="1" ht="11.25" customHeight="1"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</row>
    <row r="3" spans="118:161" s="3" customFormat="1" ht="83.25" customHeight="1"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</row>
    <row r="4" spans="118:161" s="3" customFormat="1" ht="9" customHeight="1"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5:161" s="5" customFormat="1" ht="15.75"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DJ5" s="177" t="s">
        <v>0</v>
      </c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</row>
    <row r="6" spans="4:161" s="5" customFormat="1" ht="23.25" customHeight="1"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DE6" s="173" t="s">
        <v>203</v>
      </c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</row>
    <row r="7" spans="4:161" s="5" customFormat="1" ht="20.25" customHeight="1">
      <c r="D7" s="1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DE7" s="165" t="s">
        <v>33</v>
      </c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</row>
    <row r="8" spans="4:161" s="5" customFormat="1" ht="30" customHeight="1">
      <c r="D8" s="1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5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DE8" s="176" t="s">
        <v>204</v>
      </c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2"/>
    </row>
    <row r="9" spans="4:161" ht="17.25" customHeight="1">
      <c r="D9" s="6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6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CY9" s="10"/>
      <c r="CZ9" s="10"/>
      <c r="DA9" s="10"/>
      <c r="DB9" s="10"/>
      <c r="DC9" s="10"/>
      <c r="DD9" s="10"/>
      <c r="DE9" s="165" t="s">
        <v>133</v>
      </c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</row>
    <row r="10" spans="7:161" ht="15.75" customHeight="1">
      <c r="G10" s="149"/>
      <c r="H10" s="149"/>
      <c r="I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3"/>
      <c r="ED10" s="175" t="s">
        <v>205</v>
      </c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</row>
    <row r="11" spans="4:161" s="6" customFormat="1" ht="13.5" customHeight="1">
      <c r="D11" s="1"/>
      <c r="E11" s="1"/>
      <c r="F11" s="1"/>
      <c r="G11" s="1"/>
      <c r="H11" s="1"/>
      <c r="I11" s="1"/>
      <c r="J11" s="1"/>
      <c r="K11" s="1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DE11" s="150" t="s">
        <v>1</v>
      </c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 t="s">
        <v>2</v>
      </c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</row>
    <row r="12" spans="109:161" ht="15.75">
      <c r="DE12" s="1" t="s">
        <v>28</v>
      </c>
      <c r="DG12" s="172"/>
      <c r="DH12" s="172"/>
      <c r="DI12" s="172"/>
      <c r="DJ12" s="172"/>
      <c r="DK12" s="149" t="s">
        <v>28</v>
      </c>
      <c r="DL12" s="149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49">
        <v>20</v>
      </c>
      <c r="EM12" s="149"/>
      <c r="EN12" s="149"/>
      <c r="EO12" s="149"/>
      <c r="EP12" s="167">
        <v>20</v>
      </c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51" t="s">
        <v>29</v>
      </c>
      <c r="FD12" s="151"/>
      <c r="FE12" s="151"/>
    </row>
    <row r="13" spans="115:150" ht="15.75">
      <c r="DK13" s="150" t="s">
        <v>3</v>
      </c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</row>
    <row r="15" spans="1:161" ht="16.5">
      <c r="A15" s="168" t="s">
        <v>30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</row>
    <row r="16" spans="1:161" ht="16.5">
      <c r="A16" s="168" t="s">
        <v>190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</row>
    <row r="17" spans="1:161" ht="16.5">
      <c r="A17" s="168" t="s">
        <v>191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</row>
    <row r="18" spans="40:161" s="7" customFormat="1" ht="16.5">
      <c r="AN18" s="168" t="s">
        <v>201</v>
      </c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EQ18" s="166" t="s">
        <v>26</v>
      </c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</row>
    <row r="19" spans="65:161" ht="18" customHeight="1">
      <c r="BM19" s="4"/>
      <c r="BN19" s="151"/>
      <c r="BO19" s="151"/>
      <c r="BP19" s="151"/>
      <c r="BQ19" s="151"/>
      <c r="BR19" s="153"/>
      <c r="BS19" s="153"/>
      <c r="BT19" s="153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2"/>
      <c r="CN19" s="152"/>
      <c r="CO19" s="152"/>
      <c r="CP19" s="152"/>
      <c r="CQ19" s="157"/>
      <c r="CR19" s="157"/>
      <c r="CS19" s="157"/>
      <c r="CT19" s="157"/>
      <c r="DW19" s="152" t="s">
        <v>27</v>
      </c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1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</row>
    <row r="20" spans="1:161" ht="33" customHeight="1">
      <c r="A20" s="169" t="s">
        <v>31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70" t="s">
        <v>202</v>
      </c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W20" s="178" t="s">
        <v>24</v>
      </c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Q20" s="159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1"/>
    </row>
    <row r="21" spans="1:161" ht="24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Y21" s="152" t="s">
        <v>25</v>
      </c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Q21" s="162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4"/>
    </row>
    <row r="22" spans="1:161" ht="30" customHeight="1">
      <c r="A22" s="169" t="s">
        <v>32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56" t="s">
        <v>216</v>
      </c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Y22" s="178" t="s">
        <v>24</v>
      </c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Q22" s="159" t="s">
        <v>222</v>
      </c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1"/>
    </row>
    <row r="23" spans="1:161" ht="19.5" customHeight="1">
      <c r="A23" s="169" t="s">
        <v>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EK23" s="4"/>
      <c r="EL23" s="4"/>
      <c r="EM23" s="4"/>
      <c r="EO23" s="4" t="s">
        <v>23</v>
      </c>
      <c r="EQ23" s="158">
        <v>1326138503</v>
      </c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</row>
    <row r="24" spans="1:161" ht="20.2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ED24" s="152" t="s">
        <v>22</v>
      </c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Q24" s="155">
        <v>132601001</v>
      </c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</row>
    <row r="25" spans="1:161" ht="18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EC25" s="152" t="s">
        <v>5</v>
      </c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Q25" s="154" t="s">
        <v>6</v>
      </c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</row>
    <row r="27" spans="1:146" ht="27.7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EK27" s="4"/>
      <c r="EL27" s="4"/>
      <c r="EM27" s="4"/>
      <c r="EN27" s="4"/>
      <c r="EO27" s="4"/>
      <c r="EP27" s="4"/>
    </row>
  </sheetData>
  <sheetProtection/>
  <mergeCells count="65">
    <mergeCell ref="A23:BK23"/>
    <mergeCell ref="A22:BK22"/>
    <mergeCell ref="DJ5:FE5"/>
    <mergeCell ref="A21:AV21"/>
    <mergeCell ref="DW20:EO20"/>
    <mergeCell ref="A16:FE16"/>
    <mergeCell ref="A17:FE17"/>
    <mergeCell ref="DY22:EO22"/>
    <mergeCell ref="BL23:DU23"/>
    <mergeCell ref="DE7:FE7"/>
    <mergeCell ref="DN1:FE3"/>
    <mergeCell ref="A15:FE15"/>
    <mergeCell ref="ED11:FE11"/>
    <mergeCell ref="ED10:FE10"/>
    <mergeCell ref="DK13:ET13"/>
    <mergeCell ref="DE8:FD8"/>
    <mergeCell ref="AM10:AP10"/>
    <mergeCell ref="L11:AU11"/>
    <mergeCell ref="AQ10:BL10"/>
    <mergeCell ref="E5:BL5"/>
    <mergeCell ref="A27:AH27"/>
    <mergeCell ref="EC25:EO25"/>
    <mergeCell ref="ED24:EO24"/>
    <mergeCell ref="A24:BK24"/>
    <mergeCell ref="A25:BK25"/>
    <mergeCell ref="DE6:FE6"/>
    <mergeCell ref="DE11:EC11"/>
    <mergeCell ref="DK12:DL12"/>
    <mergeCell ref="BN19:BQ19"/>
    <mergeCell ref="EQ22:FE22"/>
    <mergeCell ref="DE10:EB10"/>
    <mergeCell ref="DG12:DJ12"/>
    <mergeCell ref="DM12:EK12"/>
    <mergeCell ref="EL12:EO12"/>
    <mergeCell ref="DY21:EO21"/>
    <mergeCell ref="EQ19:FE19"/>
    <mergeCell ref="DE9:FE9"/>
    <mergeCell ref="EQ18:FE18"/>
    <mergeCell ref="EP12:FB12"/>
    <mergeCell ref="FC12:FE12"/>
    <mergeCell ref="AN18:DT18"/>
    <mergeCell ref="A20:BK20"/>
    <mergeCell ref="CQ19:CT19"/>
    <mergeCell ref="DW19:EO19"/>
    <mergeCell ref="BU19:CL19"/>
    <mergeCell ref="BL20:DU20"/>
    <mergeCell ref="CM19:CP19"/>
    <mergeCell ref="BR19:BT19"/>
    <mergeCell ref="EQ25:FE25"/>
    <mergeCell ref="EQ24:FE24"/>
    <mergeCell ref="BL22:DU22"/>
    <mergeCell ref="BL25:DU25"/>
    <mergeCell ref="EQ23:FE23"/>
    <mergeCell ref="EQ20:FE20"/>
    <mergeCell ref="EQ21:FE21"/>
    <mergeCell ref="BL24:DU24"/>
    <mergeCell ref="E7:BL7"/>
    <mergeCell ref="E8:AI8"/>
    <mergeCell ref="E9:AI9"/>
    <mergeCell ref="G10:I10"/>
    <mergeCell ref="D6:BL6"/>
    <mergeCell ref="AK8:BL8"/>
    <mergeCell ref="AK9:BL9"/>
    <mergeCell ref="L10:M10"/>
    <mergeCell ref="N10:AL10"/>
  </mergeCells>
  <printOptions/>
  <pageMargins left="0.5905511811023623" right="0" top="0.31496062992125984" bottom="0.15748031496062992" header="0.1968503937007874" footer="0.196850393700787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O158"/>
  <sheetViews>
    <sheetView zoomScale="80" zoomScaleNormal="80" zoomScalePageLayoutView="0" workbookViewId="0" topLeftCell="A81">
      <selection activeCell="A1" sqref="A1:H154"/>
    </sheetView>
  </sheetViews>
  <sheetFormatPr defaultColWidth="8.875" defaultRowHeight="12.75"/>
  <cols>
    <col min="1" max="1" width="45.875" style="19" customWidth="1"/>
    <col min="2" max="2" width="8.875" style="19" customWidth="1"/>
    <col min="3" max="3" width="12.00390625" style="19" customWidth="1"/>
    <col min="4" max="4" width="11.75390625" style="19" customWidth="1"/>
    <col min="5" max="5" width="20.375" style="19" customWidth="1"/>
    <col min="6" max="6" width="19.875" style="19" customWidth="1"/>
    <col min="7" max="7" width="19.375" style="19" customWidth="1"/>
    <col min="8" max="8" width="14.25390625" style="19" customWidth="1"/>
    <col min="9" max="9" width="34.75390625" style="19" customWidth="1"/>
    <col min="10" max="10" width="19.125" style="19" customWidth="1"/>
    <col min="11" max="11" width="20.75390625" style="19" customWidth="1"/>
    <col min="12" max="16384" width="8.875" style="19" customWidth="1"/>
  </cols>
  <sheetData>
    <row r="2" spans="1:8" ht="18.75">
      <c r="A2" s="180" t="s">
        <v>82</v>
      </c>
      <c r="B2" s="180"/>
      <c r="C2" s="180"/>
      <c r="D2" s="180"/>
      <c r="E2" s="180"/>
      <c r="F2" s="180"/>
      <c r="G2" s="180"/>
      <c r="H2" s="180"/>
    </row>
    <row r="3" spans="1:8" ht="18.75">
      <c r="A3" s="17"/>
      <c r="B3" s="17"/>
      <c r="C3" s="17"/>
      <c r="D3" s="17" t="s">
        <v>212</v>
      </c>
      <c r="E3" s="17"/>
      <c r="F3" s="17"/>
      <c r="G3" s="17"/>
      <c r="H3" s="17"/>
    </row>
    <row r="4" ht="13.5" thickBot="1"/>
    <row r="5" spans="1:8" ht="15.75" thickBot="1">
      <c r="A5" s="201" t="s">
        <v>7</v>
      </c>
      <c r="B5" s="201" t="s">
        <v>13</v>
      </c>
      <c r="C5" s="201" t="s">
        <v>34</v>
      </c>
      <c r="D5" s="201" t="s">
        <v>132</v>
      </c>
      <c r="E5" s="204" t="s">
        <v>35</v>
      </c>
      <c r="F5" s="205"/>
      <c r="G5" s="205"/>
      <c r="H5" s="206"/>
    </row>
    <row r="6" spans="1:8" ht="15">
      <c r="A6" s="202"/>
      <c r="B6" s="202"/>
      <c r="C6" s="202"/>
      <c r="D6" s="202"/>
      <c r="E6" s="20" t="s">
        <v>185</v>
      </c>
      <c r="F6" s="20" t="s">
        <v>189</v>
      </c>
      <c r="G6" s="20" t="s">
        <v>187</v>
      </c>
      <c r="H6" s="201" t="s">
        <v>38</v>
      </c>
    </row>
    <row r="7" spans="1:8" ht="30">
      <c r="A7" s="202"/>
      <c r="B7" s="202"/>
      <c r="C7" s="202"/>
      <c r="D7" s="202"/>
      <c r="E7" s="20" t="s">
        <v>83</v>
      </c>
      <c r="F7" s="20" t="s">
        <v>36</v>
      </c>
      <c r="G7" s="20" t="s">
        <v>37</v>
      </c>
      <c r="H7" s="202"/>
    </row>
    <row r="8" spans="1:8" ht="2.25" customHeight="1" thickBot="1">
      <c r="A8" s="203"/>
      <c r="B8" s="203"/>
      <c r="C8" s="203"/>
      <c r="D8" s="203"/>
      <c r="E8" s="22"/>
      <c r="F8" s="23"/>
      <c r="G8" s="23"/>
      <c r="H8" s="203"/>
    </row>
    <row r="9" spans="1:8" ht="15.75" thickBot="1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9" ht="30" customHeight="1" thickBot="1">
      <c r="A10" s="24" t="s">
        <v>39</v>
      </c>
      <c r="B10" s="25" t="s">
        <v>19</v>
      </c>
      <c r="C10" s="26" t="s">
        <v>14</v>
      </c>
      <c r="D10" s="26" t="s">
        <v>14</v>
      </c>
      <c r="E10" s="27">
        <f>'стр.2 раздел 1 ФОМС'!E10+'стр.2 раздел 1 БЮДЖЕТ'!E10+'стр.2 раздел 1 ПЛАТНЫЕ'!E10</f>
        <v>10434937.760000002</v>
      </c>
      <c r="F10" s="28">
        <f>'стр.2 раздел 1 ФОМС'!F10+'стр.2 раздел 1 БЮДЖЕТ'!F10+'стр.2 раздел 1 ПЛАТНЫЕ'!F10</f>
        <v>0</v>
      </c>
      <c r="G10" s="28">
        <f>'стр.2 раздел 1 ФОМС'!G10+'стр.2 раздел 1 БЮДЖЕТ'!G10+'стр.2 раздел 1 ПЛАТНЫЕ'!G10</f>
        <v>0</v>
      </c>
      <c r="H10" s="29"/>
      <c r="I10" s="30">
        <f>'стр.2 раздел 1 ФОМС'!E10+'стр.2 раздел 1 БЮДЖЕТ'!E10+'стр.2 раздел 1 ПЛАТНЫЕ'!E10</f>
        <v>10434937.760000002</v>
      </c>
    </row>
    <row r="11" spans="1:8" ht="30" customHeight="1" thickBot="1">
      <c r="A11" s="24" t="s">
        <v>40</v>
      </c>
      <c r="B11" s="25" t="s">
        <v>88</v>
      </c>
      <c r="C11" s="26" t="s">
        <v>14</v>
      </c>
      <c r="D11" s="26" t="s">
        <v>14</v>
      </c>
      <c r="E11" s="29"/>
      <c r="F11" s="29"/>
      <c r="G11" s="29"/>
      <c r="H11" s="29"/>
    </row>
    <row r="12" spans="1:11" ht="22.5" customHeight="1" thickBot="1">
      <c r="A12" s="31" t="s">
        <v>41</v>
      </c>
      <c r="B12" s="32">
        <v>1000</v>
      </c>
      <c r="C12" s="33"/>
      <c r="D12" s="33"/>
      <c r="E12" s="34">
        <f>E13+E18+E29+E36+E44+E47+E50</f>
        <v>159666016.64</v>
      </c>
      <c r="F12" s="34">
        <f>F13+F18+F29+F36+F44+F47+F50</f>
        <v>162424449.15</v>
      </c>
      <c r="G12" s="34">
        <f>G13+G18+G29+G36+G44+G47+G50</f>
        <v>170717442.2</v>
      </c>
      <c r="H12" s="34">
        <f>H13+H18+H29+H36+H44+H47+H50</f>
        <v>0</v>
      </c>
      <c r="I12" s="35">
        <f>'стр.2 раздел 1 ФОМС'!E12+'стр.2 раздел 1 БЮДЖЕТ'!E12+'стр.2 раздел 1 ПЛАТНЫЕ'!E12</f>
        <v>159666016.64</v>
      </c>
      <c r="J12" s="35">
        <f>'стр.2 раздел 1 ФОМС'!F12+'стр.2 раздел 1 БЮДЖЕТ'!F12+'стр.2 раздел 1 ПЛАТНЫЕ'!F12</f>
        <v>162424449.15</v>
      </c>
      <c r="K12" s="35">
        <f>'стр.2 раздел 1 ФОМС'!G12+'стр.2 раздел 1 БЮДЖЕТ'!G12+'стр.2 раздел 1 ПЛАТНЫЕ'!G12</f>
        <v>170717442.2</v>
      </c>
    </row>
    <row r="13" spans="1:11" ht="15.75" customHeight="1">
      <c r="A13" s="36" t="s">
        <v>9</v>
      </c>
      <c r="B13" s="207">
        <v>1100</v>
      </c>
      <c r="C13" s="207">
        <v>120</v>
      </c>
      <c r="D13" s="209"/>
      <c r="E13" s="197">
        <f>E16+E17</f>
        <v>1100000</v>
      </c>
      <c r="F13" s="197">
        <f>F16+F17</f>
        <v>1100000</v>
      </c>
      <c r="G13" s="197">
        <f>G16+G17</f>
        <v>1100000</v>
      </c>
      <c r="H13" s="197">
        <f>H16+H17</f>
        <v>0</v>
      </c>
      <c r="I13" s="35">
        <f>'стр.2 раздел 1 ФОМС'!E13+'стр.2 раздел 1 БЮДЖЕТ'!E13+'стр.2 раздел 1 ПЛАТНЫЕ'!E13</f>
        <v>1100000</v>
      </c>
      <c r="J13" s="35">
        <f>'стр.2 раздел 1 ФОМС'!F13+'стр.2 раздел 1 БЮДЖЕТ'!F13+'стр.2 раздел 1 ПЛАТНЫЕ'!F13</f>
        <v>1100000</v>
      </c>
      <c r="K13" s="35">
        <f>'стр.2 раздел 1 ФОМС'!G13+'стр.2 раздел 1 БЮДЖЕТ'!G13+'стр.2 раздел 1 ПЛАТНЫЕ'!G13</f>
        <v>1100000</v>
      </c>
    </row>
    <row r="14" spans="1:8" ht="15.75" customHeight="1" thickBot="1">
      <c r="A14" s="37" t="s">
        <v>42</v>
      </c>
      <c r="B14" s="208"/>
      <c r="C14" s="208"/>
      <c r="D14" s="210"/>
      <c r="E14" s="198"/>
      <c r="F14" s="198"/>
      <c r="G14" s="198"/>
      <c r="H14" s="198"/>
    </row>
    <row r="15" spans="1:8" ht="16.5" customHeight="1" thickBot="1">
      <c r="A15" s="38" t="s">
        <v>9</v>
      </c>
      <c r="B15" s="26">
        <v>1110</v>
      </c>
      <c r="C15" s="26"/>
      <c r="D15" s="39"/>
      <c r="E15" s="29"/>
      <c r="F15" s="29"/>
      <c r="G15" s="29"/>
      <c r="H15" s="29"/>
    </row>
    <row r="16" spans="1:11" ht="75.75" thickBot="1">
      <c r="A16" s="38" t="s">
        <v>137</v>
      </c>
      <c r="B16" s="26">
        <v>1111</v>
      </c>
      <c r="C16" s="26">
        <v>120</v>
      </c>
      <c r="D16" s="26">
        <v>121</v>
      </c>
      <c r="E16" s="40">
        <f>'стр.2 раздел 1 ПЛАТНЫЕ'!E16+'стр.2 раздел 1 ФОМС'!E16+'стр.2 раздел 1 БЮДЖЕТ'!E16</f>
        <v>1100000</v>
      </c>
      <c r="F16" s="40">
        <f>'стр.2 раздел 1 ПЛАТНЫЕ'!F16+'стр.2 раздел 1 ФОМС'!F16+'стр.2 раздел 1 БЮДЖЕТ'!F16</f>
        <v>1100000</v>
      </c>
      <c r="G16" s="40">
        <f>'стр.2 раздел 1 ПЛАТНЫЕ'!G16+'стр.2 раздел 1 ФОМС'!G16+'стр.2 раздел 1 БЮДЖЕТ'!G16</f>
        <v>1100000</v>
      </c>
      <c r="H16" s="29"/>
      <c r="I16" s="41">
        <f>'стр.2 раздел 1 ФОМС'!E16+'стр.2 раздел 1 БЮДЖЕТ'!E16+'стр.2 раздел 1 ПЛАТНЫЕ'!E16</f>
        <v>1100000</v>
      </c>
      <c r="J16" s="41">
        <f>'стр.2 раздел 1 ФОМС'!F16+'стр.2 раздел 1 БЮДЖЕТ'!F16+'стр.2 раздел 1 ПЛАТНЫЕ'!F16</f>
        <v>1100000</v>
      </c>
      <c r="K16" s="41">
        <f>'стр.2 раздел 1 ФОМС'!G16+'стр.2 раздел 1 БЮДЖЕТ'!G16+'стр.2 раздел 1 ПЛАТНЫЕ'!G16</f>
        <v>1100000</v>
      </c>
    </row>
    <row r="17" spans="1:11" ht="16.5" customHeight="1" thickBot="1">
      <c r="A17" s="38" t="s">
        <v>136</v>
      </c>
      <c r="B17" s="26"/>
      <c r="C17" s="26"/>
      <c r="D17" s="39"/>
      <c r="E17" s="29"/>
      <c r="F17" s="29"/>
      <c r="G17" s="29"/>
      <c r="H17" s="29"/>
      <c r="I17" s="42"/>
      <c r="J17" s="42"/>
      <c r="K17" s="42"/>
    </row>
    <row r="18" spans="1:11" ht="31.5" customHeight="1" thickBot="1">
      <c r="A18" s="37" t="s">
        <v>43</v>
      </c>
      <c r="B18" s="43">
        <v>1200</v>
      </c>
      <c r="C18" s="43">
        <v>130</v>
      </c>
      <c r="D18" s="44"/>
      <c r="E18" s="45">
        <f>E20+E21+E22+E23+E24+E25++E26+E27+E28</f>
        <v>157066016.64</v>
      </c>
      <c r="F18" s="45">
        <f>F20+F21+F22+F23+F24+F25++F26+F27+F28</f>
        <v>161224449.15</v>
      </c>
      <c r="G18" s="45">
        <f>G20+G21+G22+G23+G24+G25++G26+G27+G28</f>
        <v>169517442.2</v>
      </c>
      <c r="H18" s="45">
        <f>H19+H21+H22+H23+H24+H25+H26+H27+H28</f>
        <v>0</v>
      </c>
      <c r="I18" s="41">
        <f>'стр.2 раздел 1 ФОМС'!E18+'стр.2 раздел 1 БЮДЖЕТ'!E18+'стр.2 раздел 1 ПЛАТНЫЕ'!E18</f>
        <v>157066016.64</v>
      </c>
      <c r="J18" s="41">
        <f>'стр.2 раздел 1 ФОМС'!F18+'стр.2 раздел 1 БЮДЖЕТ'!F18+'стр.2 раздел 1 ПЛАТНЫЕ'!F18</f>
        <v>161224449.15</v>
      </c>
      <c r="K18" s="41">
        <f>'стр.2 раздел 1 ФОМС'!G18+'стр.2 раздел 1 БЮДЖЕТ'!G18+'стр.2 раздел 1 ПЛАТНЫЕ'!G18</f>
        <v>169517442.2</v>
      </c>
    </row>
    <row r="19" spans="1:11" ht="17.25" customHeight="1">
      <c r="A19" s="46" t="s">
        <v>9</v>
      </c>
      <c r="B19" s="181">
        <v>1210</v>
      </c>
      <c r="C19" s="181">
        <v>130</v>
      </c>
      <c r="D19" s="181">
        <v>131</v>
      </c>
      <c r="E19" s="48"/>
      <c r="F19" s="48"/>
      <c r="G19" s="48"/>
      <c r="H19" s="49"/>
      <c r="I19" s="42"/>
      <c r="J19" s="42"/>
      <c r="K19" s="42"/>
    </row>
    <row r="20" spans="1:11" ht="51" customHeight="1" thickBot="1">
      <c r="A20" s="38" t="s">
        <v>138</v>
      </c>
      <c r="B20" s="182"/>
      <c r="C20" s="182"/>
      <c r="D20" s="182"/>
      <c r="E20" s="50">
        <f>'стр.2 раздел 1 ФОМС'!E20+'стр.2 раздел 1 БЮДЖЕТ'!E20</f>
        <v>1040600</v>
      </c>
      <c r="F20" s="50">
        <f>'стр.2 раздел 1 ФОМС'!F20+'стр.2 раздел 1 БЮДЖЕТ'!F20</f>
        <v>996800</v>
      </c>
      <c r="G20" s="50">
        <f>'стр.2 раздел 1 ФОМС'!G20+'стр.2 раздел 1 БЮДЖЕТ'!G20</f>
        <v>1058700</v>
      </c>
      <c r="H20" s="51">
        <f>'стр.2 раздел 1 ФОМС'!H20</f>
        <v>0</v>
      </c>
      <c r="I20" s="41">
        <f>'стр.2 раздел 1 ФОМС'!E20+'стр.2 раздел 1 БЮДЖЕТ'!E20+'стр.2 раздел 1 ПЛАТНЫЕ'!E20</f>
        <v>1040600</v>
      </c>
      <c r="J20" s="41">
        <f>'стр.2 раздел 1 ФОМС'!F20+'стр.2 раздел 1 БЮДЖЕТ'!F20+'стр.2 раздел 1 ПЛАТНЫЕ'!F20</f>
        <v>996800</v>
      </c>
      <c r="K20" s="41">
        <f>'стр.2 раздел 1 ФОМС'!G20+'стр.2 раздел 1 БЮДЖЕТ'!G20+'стр.2 раздел 1 ПЛАТНЫЕ'!G20</f>
        <v>1058700</v>
      </c>
    </row>
    <row r="21" spans="1:8" ht="75.75" thickBot="1">
      <c r="A21" s="38" t="s">
        <v>141</v>
      </c>
      <c r="B21" s="26">
        <v>1220</v>
      </c>
      <c r="C21" s="26">
        <v>130</v>
      </c>
      <c r="D21" s="26">
        <v>131</v>
      </c>
      <c r="E21" s="29"/>
      <c r="F21" s="29"/>
      <c r="G21" s="29"/>
      <c r="H21" s="29"/>
    </row>
    <row r="22" spans="1:11" ht="75.75" customHeight="1" thickBot="1">
      <c r="A22" s="38" t="s">
        <v>139</v>
      </c>
      <c r="B22" s="26">
        <v>1230</v>
      </c>
      <c r="C22" s="26">
        <v>130</v>
      </c>
      <c r="D22" s="26">
        <v>132</v>
      </c>
      <c r="E22" s="52">
        <f>'стр.2 раздел 1 ФОМС'!E22</f>
        <v>148225416.64</v>
      </c>
      <c r="F22" s="52">
        <f>'стр.2 раздел 1 ФОМС'!F22</f>
        <v>152427649.15</v>
      </c>
      <c r="G22" s="52">
        <f>'стр.2 раздел 1 ФОМС'!G22</f>
        <v>160658742.2</v>
      </c>
      <c r="H22" s="29"/>
      <c r="I22" s="35">
        <f>'стр.2 раздел 1 ФОМС'!E22+'стр.2 раздел 1 БЮДЖЕТ'!E22+'стр.2 раздел 1 ПЛАТНЫЕ'!E22</f>
        <v>148225416.64</v>
      </c>
      <c r="J22" s="35">
        <f>'стр.2 раздел 1 ФОМС'!F22+'стр.2 раздел 1 БЮДЖЕТ'!F22+'стр.2 раздел 1 ПЛАТНЫЕ'!F22</f>
        <v>152427649.15</v>
      </c>
      <c r="K22" s="35">
        <f>'стр.2 раздел 1 ФОМС'!G22+'стр.2 раздел 1 БЮДЖЕТ'!G22+'стр.2 раздел 1 ПЛАТНЫЕ'!G22</f>
        <v>160658742.2</v>
      </c>
    </row>
    <row r="23" spans="1:8" ht="90.75" thickBot="1">
      <c r="A23" s="38" t="s">
        <v>140</v>
      </c>
      <c r="B23" s="26">
        <v>1240</v>
      </c>
      <c r="C23" s="26">
        <v>130</v>
      </c>
      <c r="D23" s="26">
        <v>132</v>
      </c>
      <c r="E23" s="28"/>
      <c r="F23" s="28"/>
      <c r="G23" s="28"/>
      <c r="H23" s="29"/>
    </row>
    <row r="24" spans="1:11" ht="45.75" thickBot="1">
      <c r="A24" s="38" t="s">
        <v>144</v>
      </c>
      <c r="B24" s="26">
        <v>1250</v>
      </c>
      <c r="C24" s="26">
        <v>130</v>
      </c>
      <c r="D24" s="26">
        <v>131</v>
      </c>
      <c r="E24" s="52">
        <f>'стр.2 раздел 1 ПЛАТНЫЕ'!E24</f>
        <v>7800000</v>
      </c>
      <c r="F24" s="52">
        <f>'стр.2 раздел 1 ПЛАТНЫЕ'!F24</f>
        <v>7800000</v>
      </c>
      <c r="G24" s="52">
        <f>'стр.2 раздел 1 ПЛАТНЫЕ'!G24</f>
        <v>7800000</v>
      </c>
      <c r="H24" s="29"/>
      <c r="I24" s="35">
        <f>'стр.2 раздел 1 ФОМС'!E24+'стр.2 раздел 1 БЮДЖЕТ'!E24+'стр.2 раздел 1 ПЛАТНЫЕ'!E24</f>
        <v>7800000</v>
      </c>
      <c r="J24" s="35">
        <f>'стр.2 раздел 1 ФОМС'!F24+'стр.2 раздел 1 БЮДЖЕТ'!F24+'стр.2 раздел 1 ПЛАТНЫЕ'!F24</f>
        <v>7800000</v>
      </c>
      <c r="K24" s="35">
        <f>'стр.2 раздел 1 ФОМС'!G24+'стр.2 раздел 1 БЮДЖЕТ'!G24+'стр.2 раздел 1 ПЛАТНЫЕ'!G24</f>
        <v>7800000</v>
      </c>
    </row>
    <row r="25" spans="1:8" ht="33" customHeight="1" thickBot="1">
      <c r="A25" s="38" t="s">
        <v>142</v>
      </c>
      <c r="B25" s="26">
        <v>1260</v>
      </c>
      <c r="C25" s="26">
        <v>130</v>
      </c>
      <c r="D25" s="26">
        <v>134</v>
      </c>
      <c r="E25" s="29"/>
      <c r="F25" s="29"/>
      <c r="G25" s="29"/>
      <c r="H25" s="29"/>
    </row>
    <row r="26" spans="1:8" ht="75.75" thickBot="1">
      <c r="A26" s="38" t="s">
        <v>143</v>
      </c>
      <c r="B26" s="26">
        <v>1270</v>
      </c>
      <c r="C26" s="26">
        <v>130</v>
      </c>
      <c r="D26" s="26">
        <v>135</v>
      </c>
      <c r="E26" s="29"/>
      <c r="F26" s="29"/>
      <c r="G26" s="29"/>
      <c r="H26" s="29"/>
    </row>
    <row r="27" spans="1:8" s="55" customFormat="1" ht="15.75" thickBot="1">
      <c r="A27" s="132" t="s">
        <v>199</v>
      </c>
      <c r="B27" s="57">
        <v>1280</v>
      </c>
      <c r="C27" s="57">
        <v>130</v>
      </c>
      <c r="D27" s="57"/>
      <c r="E27" s="133">
        <f>'стр.2 раздел 1 ФОМС'!E27</f>
        <v>0</v>
      </c>
      <c r="F27" s="133">
        <f>'стр.2 раздел 1 ФОМС'!F27</f>
        <v>0</v>
      </c>
      <c r="G27" s="133">
        <f>'стр.2 раздел 1 ФОМС'!G27</f>
        <v>0</v>
      </c>
      <c r="H27" s="134"/>
    </row>
    <row r="28" spans="1:8" s="55" customFormat="1" ht="15.75" thickBot="1">
      <c r="A28" s="132" t="s">
        <v>200</v>
      </c>
      <c r="B28" s="57">
        <v>1290</v>
      </c>
      <c r="C28" s="57">
        <v>130</v>
      </c>
      <c r="D28" s="58"/>
      <c r="E28" s="133">
        <f>'стр.2 раздел 1 ФОМС'!E28</f>
        <v>0</v>
      </c>
      <c r="F28" s="133">
        <f>'стр.2 раздел 1 ФОМС'!F28</f>
        <v>0</v>
      </c>
      <c r="G28" s="133">
        <f>'стр.2 раздел 1 ФОМС'!G28</f>
        <v>0</v>
      </c>
      <c r="H28" s="134"/>
    </row>
    <row r="29" spans="1:8" s="55" customFormat="1" ht="35.25" customHeight="1" thickBot="1">
      <c r="A29" s="56" t="s">
        <v>44</v>
      </c>
      <c r="B29" s="57">
        <v>1300</v>
      </c>
      <c r="C29" s="57">
        <v>140</v>
      </c>
      <c r="D29" s="58"/>
      <c r="E29" s="59">
        <f>E31+E32+E33+E34+E35</f>
        <v>100000</v>
      </c>
      <c r="F29" s="59">
        <f>F31+F32+F33+F34+F35</f>
        <v>100000</v>
      </c>
      <c r="G29" s="59">
        <f>G31+G32+G33+G34+G35</f>
        <v>100000</v>
      </c>
      <c r="H29" s="59">
        <f>H31+H32+H33+H34+H35</f>
        <v>0</v>
      </c>
    </row>
    <row r="30" spans="1:8" ht="15.75" customHeight="1" thickBot="1">
      <c r="A30" s="38" t="s">
        <v>9</v>
      </c>
      <c r="B30" s="26">
        <v>1310</v>
      </c>
      <c r="C30" s="26">
        <v>140</v>
      </c>
      <c r="D30" s="39"/>
      <c r="E30" s="29"/>
      <c r="F30" s="29"/>
      <c r="G30" s="29"/>
      <c r="H30" s="29"/>
    </row>
    <row r="31" spans="1:8" ht="60.75" thickBot="1">
      <c r="A31" s="38" t="s">
        <v>148</v>
      </c>
      <c r="B31" s="26">
        <v>1320</v>
      </c>
      <c r="C31" s="26">
        <v>140</v>
      </c>
      <c r="D31" s="26">
        <v>141</v>
      </c>
      <c r="E31" s="61">
        <f>'стр.2 раздел 1 ПЛАТНЫЕ'!E30</f>
        <v>100000</v>
      </c>
      <c r="F31" s="61">
        <f>'стр.2 раздел 1 ПЛАТНЫЕ'!F30</f>
        <v>100000</v>
      </c>
      <c r="G31" s="61">
        <f>'стр.2 раздел 1 ПЛАТНЫЕ'!G30</f>
        <v>100000</v>
      </c>
      <c r="H31" s="29"/>
    </row>
    <row r="32" spans="1:8" ht="30.75" thickBot="1">
      <c r="A32" s="38" t="s">
        <v>147</v>
      </c>
      <c r="B32" s="26">
        <v>1330</v>
      </c>
      <c r="C32" s="26">
        <v>140</v>
      </c>
      <c r="D32" s="26">
        <v>142</v>
      </c>
      <c r="E32" s="60">
        <f>'стр.2 раздел 1 ПЛАТНЫЕ'!E31</f>
        <v>0</v>
      </c>
      <c r="F32" s="60">
        <f>'стр.2 раздел 1 ПЛАТНЫЕ'!F31</f>
        <v>0</v>
      </c>
      <c r="G32" s="60">
        <f>'стр.2 раздел 1 ПЛАТНЫЕ'!G31</f>
        <v>0</v>
      </c>
      <c r="H32" s="29"/>
    </row>
    <row r="33" spans="1:8" ht="15.75" customHeight="1" thickBot="1">
      <c r="A33" s="38" t="s">
        <v>145</v>
      </c>
      <c r="B33" s="26">
        <v>1340</v>
      </c>
      <c r="C33" s="26">
        <v>140</v>
      </c>
      <c r="D33" s="26">
        <v>143</v>
      </c>
      <c r="E33" s="29"/>
      <c r="F33" s="29"/>
      <c r="G33" s="29"/>
      <c r="H33" s="29"/>
    </row>
    <row r="34" spans="1:8" ht="30.75" thickBot="1">
      <c r="A34" s="38" t="s">
        <v>146</v>
      </c>
      <c r="B34" s="26">
        <v>1350</v>
      </c>
      <c r="C34" s="26">
        <v>140</v>
      </c>
      <c r="D34" s="26">
        <v>144</v>
      </c>
      <c r="E34" s="29"/>
      <c r="F34" s="29"/>
      <c r="G34" s="29"/>
      <c r="H34" s="29"/>
    </row>
    <row r="35" spans="1:8" ht="30.75" thickBot="1">
      <c r="A35" s="38" t="s">
        <v>149</v>
      </c>
      <c r="B35" s="26">
        <v>1360</v>
      </c>
      <c r="C35" s="26">
        <v>140</v>
      </c>
      <c r="D35" s="26">
        <v>145</v>
      </c>
      <c r="E35" s="29"/>
      <c r="F35" s="29"/>
      <c r="G35" s="29"/>
      <c r="H35" s="29"/>
    </row>
    <row r="36" spans="1:11" ht="32.25" customHeight="1" thickBot="1">
      <c r="A36" s="37" t="s">
        <v>45</v>
      </c>
      <c r="B36" s="43">
        <v>1400</v>
      </c>
      <c r="C36" s="43">
        <v>150</v>
      </c>
      <c r="D36" s="44"/>
      <c r="E36" s="45">
        <f>E38+E39+E40+E41+E42+E43</f>
        <v>1400000</v>
      </c>
      <c r="F36" s="45">
        <f>F38+F39+F40+F41+F42+F43</f>
        <v>0</v>
      </c>
      <c r="G36" s="45">
        <f>G38+G39+G40+G41+G42+G43</f>
        <v>0</v>
      </c>
      <c r="H36" s="45">
        <f>H38+H39+H40+H41+H42+H43</f>
        <v>0</v>
      </c>
      <c r="I36" s="35">
        <f>'стр.2 раздел 1 ФОМС'!E36+'стр.2 раздел 1 БЮДЖЕТ'!E36+'стр.2 раздел 1 ПЛАТНЫЕ'!E36</f>
        <v>1400000</v>
      </c>
      <c r="J36" s="35">
        <f>'стр.2 раздел 1 ФОМС'!F36+'стр.2 раздел 1 БЮДЖЕТ'!F36+'стр.2 раздел 1 ПЛАТНЫЕ'!F36</f>
        <v>0</v>
      </c>
      <c r="K36" s="35">
        <f>'стр.2 раздел 1 ФОМС'!G36+'стр.2 раздел 1 БЮДЖЕТ'!G36+'стр.2 раздел 1 ПЛАТНЫЕ'!G36</f>
        <v>0</v>
      </c>
    </row>
    <row r="37" spans="1:8" ht="14.25" customHeight="1" thickBot="1">
      <c r="A37" s="38" t="s">
        <v>9</v>
      </c>
      <c r="B37" s="39"/>
      <c r="C37" s="26"/>
      <c r="D37" s="39"/>
      <c r="E37" s="29"/>
      <c r="F37" s="29"/>
      <c r="G37" s="29"/>
      <c r="H37" s="29"/>
    </row>
    <row r="38" spans="1:8" ht="108.75" customHeight="1" thickBot="1">
      <c r="A38" s="38" t="s">
        <v>150</v>
      </c>
      <c r="B38" s="26">
        <v>1410</v>
      </c>
      <c r="C38" s="26">
        <v>150</v>
      </c>
      <c r="D38" s="26">
        <v>152</v>
      </c>
      <c r="E38" s="29">
        <f>'стр.2 раздел 1 ФОМС'!E38</f>
        <v>0</v>
      </c>
      <c r="F38" s="29">
        <f>'стр.2 раздел 1 ФОМС'!F38</f>
        <v>0</v>
      </c>
      <c r="G38" s="29">
        <f>'стр.2 раздел 1 ФОМС'!G38</f>
        <v>0</v>
      </c>
      <c r="H38" s="29"/>
    </row>
    <row r="39" spans="1:11" ht="60.75" thickBot="1">
      <c r="A39" s="38" t="s">
        <v>151</v>
      </c>
      <c r="B39" s="26">
        <v>1420</v>
      </c>
      <c r="C39" s="26">
        <v>150</v>
      </c>
      <c r="D39" s="26">
        <v>162</v>
      </c>
      <c r="E39" s="61">
        <f>'стр.2 раздел 1 ФОМС'!E39</f>
        <v>1400000</v>
      </c>
      <c r="F39" s="39">
        <f>'стр.2 раздел 1 ФОМС'!F39</f>
        <v>0</v>
      </c>
      <c r="G39" s="39">
        <f>'стр.2 раздел 1 ФОМС'!G39</f>
        <v>0</v>
      </c>
      <c r="H39" s="29"/>
      <c r="I39" s="35">
        <f>'стр.2 раздел 1 ФОМС'!E39+'стр.2 раздел 1 БЮДЖЕТ'!E39+'стр.2 раздел 1 ПЛАТНЫЕ'!E39</f>
        <v>1400000</v>
      </c>
      <c r="J39" s="35">
        <f>'стр.2 раздел 1 ФОМС'!F39+'стр.2 раздел 1 БЮДЖЕТ'!F39+'стр.2 раздел 1 ПЛАТНЫЕ'!F39</f>
        <v>0</v>
      </c>
      <c r="K39" s="35">
        <f>'стр.2 раздел 1 ФОМС'!G39+'стр.2 раздел 1 БЮДЖЕТ'!G39+'стр.2 раздел 1 ПЛАТНЫЕ'!G39</f>
        <v>0</v>
      </c>
    </row>
    <row r="40" spans="1:8" ht="60.75" thickBot="1">
      <c r="A40" s="38" t="s">
        <v>154</v>
      </c>
      <c r="B40" s="26">
        <v>1430</v>
      </c>
      <c r="C40" s="26">
        <v>150</v>
      </c>
      <c r="D40" s="26" t="s">
        <v>152</v>
      </c>
      <c r="E40" s="29"/>
      <c r="F40" s="29"/>
      <c r="G40" s="29"/>
      <c r="H40" s="29"/>
    </row>
    <row r="41" spans="1:8" ht="30.75" thickBot="1">
      <c r="A41" s="38" t="s">
        <v>47</v>
      </c>
      <c r="B41" s="26">
        <v>1440</v>
      </c>
      <c r="C41" s="26">
        <v>150</v>
      </c>
      <c r="D41" s="26">
        <v>162</v>
      </c>
      <c r="E41" s="29"/>
      <c r="F41" s="29"/>
      <c r="G41" s="29"/>
      <c r="H41" s="29"/>
    </row>
    <row r="42" spans="1:8" ht="15.75" thickBot="1">
      <c r="A42" s="38" t="s">
        <v>153</v>
      </c>
      <c r="B42" s="26">
        <v>1450</v>
      </c>
      <c r="C42" s="26">
        <v>150</v>
      </c>
      <c r="D42" s="26">
        <v>155</v>
      </c>
      <c r="E42" s="29"/>
      <c r="F42" s="29"/>
      <c r="G42" s="29"/>
      <c r="H42" s="29"/>
    </row>
    <row r="43" spans="1:8" ht="14.25" customHeight="1" thickBot="1">
      <c r="A43" s="38" t="s">
        <v>136</v>
      </c>
      <c r="B43" s="26">
        <v>1460</v>
      </c>
      <c r="C43" s="26">
        <v>150</v>
      </c>
      <c r="D43" s="39"/>
      <c r="E43" s="29"/>
      <c r="F43" s="29"/>
      <c r="G43" s="29"/>
      <c r="H43" s="29"/>
    </row>
    <row r="44" spans="1:8" ht="15.75" customHeight="1" thickBot="1">
      <c r="A44" s="37" t="s">
        <v>46</v>
      </c>
      <c r="B44" s="43">
        <v>1500</v>
      </c>
      <c r="C44" s="43">
        <v>180</v>
      </c>
      <c r="D44" s="44"/>
      <c r="E44" s="45">
        <f>E46</f>
        <v>0</v>
      </c>
      <c r="F44" s="45">
        <f>F46</f>
        <v>0</v>
      </c>
      <c r="G44" s="45">
        <f>G46</f>
        <v>0</v>
      </c>
      <c r="H44" s="45">
        <f>H46</f>
        <v>0</v>
      </c>
    </row>
    <row r="45" spans="1:8" ht="15.75" customHeight="1" thickBot="1">
      <c r="A45" s="46" t="s">
        <v>9</v>
      </c>
      <c r="B45" s="47">
        <v>1510</v>
      </c>
      <c r="C45" s="47">
        <v>180</v>
      </c>
      <c r="D45" s="62"/>
      <c r="E45" s="49"/>
      <c r="F45" s="49"/>
      <c r="G45" s="49"/>
      <c r="H45" s="49"/>
    </row>
    <row r="46" spans="1:8" ht="16.5" customHeight="1" thickBot="1">
      <c r="A46" s="63" t="s">
        <v>155</v>
      </c>
      <c r="B46" s="64"/>
      <c r="C46" s="64"/>
      <c r="D46" s="65"/>
      <c r="E46" s="66"/>
      <c r="F46" s="66"/>
      <c r="G46" s="66"/>
      <c r="H46" s="66"/>
    </row>
    <row r="47" spans="1:8" ht="21" customHeight="1" thickBot="1">
      <c r="A47" s="37" t="s">
        <v>48</v>
      </c>
      <c r="B47" s="43">
        <v>1900</v>
      </c>
      <c r="C47" s="43">
        <v>440</v>
      </c>
      <c r="D47" s="44"/>
      <c r="E47" s="67"/>
      <c r="F47" s="67"/>
      <c r="G47" s="67"/>
      <c r="H47" s="67"/>
    </row>
    <row r="48" spans="1:8" ht="18.75" customHeight="1" thickBot="1">
      <c r="A48" s="38" t="s">
        <v>9</v>
      </c>
      <c r="B48" s="39"/>
      <c r="C48" s="39"/>
      <c r="D48" s="39"/>
      <c r="E48" s="39"/>
      <c r="F48" s="39"/>
      <c r="G48" s="39"/>
      <c r="H48" s="39"/>
    </row>
    <row r="49" spans="1:8" ht="15.75" thickBot="1">
      <c r="A49" s="38"/>
      <c r="B49" s="39"/>
      <c r="C49" s="39"/>
      <c r="D49" s="39"/>
      <c r="E49" s="39"/>
      <c r="F49" s="39"/>
      <c r="G49" s="39"/>
      <c r="H49" s="39"/>
    </row>
    <row r="50" spans="1:8" ht="18.75" customHeight="1" thickBot="1">
      <c r="A50" s="37" t="s">
        <v>49</v>
      </c>
      <c r="B50" s="43">
        <v>1980</v>
      </c>
      <c r="C50" s="43" t="s">
        <v>14</v>
      </c>
      <c r="D50" s="44"/>
      <c r="E50" s="44"/>
      <c r="F50" s="44"/>
      <c r="G50" s="44"/>
      <c r="H50" s="44"/>
    </row>
    <row r="51" spans="1:8" ht="15">
      <c r="A51" s="46" t="s">
        <v>8</v>
      </c>
      <c r="B51" s="181">
        <v>1981</v>
      </c>
      <c r="C51" s="181">
        <v>510</v>
      </c>
      <c r="D51" s="183"/>
      <c r="E51" s="183"/>
      <c r="F51" s="183"/>
      <c r="G51" s="183"/>
      <c r="H51" s="181" t="s">
        <v>14</v>
      </c>
    </row>
    <row r="52" spans="1:8" ht="44.25" customHeight="1" thickBot="1">
      <c r="A52" s="38" t="s">
        <v>50</v>
      </c>
      <c r="B52" s="182"/>
      <c r="C52" s="182"/>
      <c r="D52" s="184"/>
      <c r="E52" s="184"/>
      <c r="F52" s="184"/>
      <c r="G52" s="184"/>
      <c r="H52" s="182"/>
    </row>
    <row r="53" spans="1:8" ht="21.75" customHeight="1" thickBot="1">
      <c r="A53" s="38"/>
      <c r="B53" s="26"/>
      <c r="C53" s="26"/>
      <c r="D53" s="39"/>
      <c r="E53" s="39"/>
      <c r="F53" s="39"/>
      <c r="G53" s="39"/>
      <c r="H53" s="26"/>
    </row>
    <row r="54" spans="1:11" ht="21.75" customHeight="1" thickBot="1">
      <c r="A54" s="130" t="s">
        <v>51</v>
      </c>
      <c r="B54" s="32">
        <v>2000</v>
      </c>
      <c r="C54" s="32" t="s">
        <v>14</v>
      </c>
      <c r="D54" s="33"/>
      <c r="E54" s="69">
        <f>E55+E80+E88+E101+E106+E114</f>
        <v>170100954.4</v>
      </c>
      <c r="F54" s="69">
        <f>F55+F80+F88+F101+F106+F114</f>
        <v>162424449.15</v>
      </c>
      <c r="G54" s="69">
        <f>G55+G80+G88+G101+G106+G114</f>
        <v>170717442.2</v>
      </c>
      <c r="H54" s="70"/>
      <c r="I54" s="35">
        <f>'стр.2 раздел 1 ФОМС'!E54+'стр.2 раздел 1 БЮДЖЕТ'!E53+'стр.2 раздел 1 ПЛАТНЫЕ'!E53</f>
        <v>170100954.4</v>
      </c>
      <c r="J54" s="35">
        <f>'стр.2 раздел 1 ФОМС'!F54+'стр.2 раздел 1 БЮДЖЕТ'!F53+'стр.2 раздел 1 ПЛАТНЫЕ'!F53</f>
        <v>162424449.15</v>
      </c>
      <c r="K54" s="35">
        <f>'стр.2 раздел 1 ФОМС'!G54+'стр.2 раздел 1 БЮДЖЕТ'!G53+'стр.2 раздел 1 ПЛАТНЫЕ'!G53</f>
        <v>170717442.2</v>
      </c>
    </row>
    <row r="55" spans="1:11" ht="15.75" customHeight="1">
      <c r="A55" s="71" t="s">
        <v>9</v>
      </c>
      <c r="B55" s="189">
        <v>2100</v>
      </c>
      <c r="C55" s="189" t="s">
        <v>14</v>
      </c>
      <c r="D55" s="193"/>
      <c r="E55" s="195">
        <f>E58+E62+E69+E70+E74+E75+E76</f>
        <v>143503634.96</v>
      </c>
      <c r="F55" s="195">
        <f>F58+F62+F69+F70+F74+F75+F76</f>
        <v>138345749.15</v>
      </c>
      <c r="G55" s="195">
        <f>G58+G62+G69+G70+G74+G75+G76</f>
        <v>146650242.2</v>
      </c>
      <c r="H55" s="189" t="s">
        <v>14</v>
      </c>
      <c r="I55" s="35">
        <f>'стр.2 раздел 1 ФОМС'!E55+'стр.2 раздел 1 БЮДЖЕТ'!E54+'стр.2 раздел 1 ПЛАТНЫЕ'!E54</f>
        <v>143503634.95999998</v>
      </c>
      <c r="J55" s="35">
        <f>'стр.2 раздел 1 ФОМС'!F55+'стр.2 раздел 1 БЮДЖЕТ'!F54+'стр.2 раздел 1 ПЛАТНЫЕ'!F54</f>
        <v>138345749.15</v>
      </c>
      <c r="K55" s="35">
        <f>'стр.2 раздел 1 ФОМС'!G55+'стр.2 раздел 1 БЮДЖЕТ'!G54+'стр.2 раздел 1 ПЛАТНЫЕ'!G54</f>
        <v>146650242.2</v>
      </c>
    </row>
    <row r="56" spans="1:11" ht="17.25" customHeight="1" thickBot="1">
      <c r="A56" s="72" t="s">
        <v>52</v>
      </c>
      <c r="B56" s="190"/>
      <c r="C56" s="190"/>
      <c r="D56" s="194"/>
      <c r="E56" s="196"/>
      <c r="F56" s="196"/>
      <c r="G56" s="196"/>
      <c r="H56" s="190"/>
      <c r="I56" s="35" t="e">
        <f>'стр.2 раздел 1 ФОМС'!E55:E56+'стр.2 раздел 1 БЮДЖЕТ'!E54:E55+'стр.2 раздел 1 ПЛАТНЫЕ'!E54:E55</f>
        <v>#VALUE!</v>
      </c>
      <c r="J56" s="35"/>
      <c r="K56" s="35"/>
    </row>
    <row r="57" spans="1:11" ht="15" customHeight="1">
      <c r="A57" s="73" t="s">
        <v>9</v>
      </c>
      <c r="B57" s="191">
        <v>2110</v>
      </c>
      <c r="C57" s="191">
        <v>111</v>
      </c>
      <c r="D57" s="191"/>
      <c r="E57" s="74"/>
      <c r="F57" s="75"/>
      <c r="G57" s="75"/>
      <c r="H57" s="191" t="s">
        <v>14</v>
      </c>
      <c r="I57" s="35"/>
      <c r="J57" s="35"/>
      <c r="K57" s="35"/>
    </row>
    <row r="58" spans="1:11" ht="18" customHeight="1" thickBot="1">
      <c r="A58" s="76" t="s">
        <v>157</v>
      </c>
      <c r="B58" s="192"/>
      <c r="C58" s="192"/>
      <c r="D58" s="192"/>
      <c r="E58" s="77">
        <f>E60+E61</f>
        <v>130655607.11</v>
      </c>
      <c r="F58" s="77">
        <f>F60+F61</f>
        <v>130222400</v>
      </c>
      <c r="G58" s="77">
        <f>G60+G61</f>
        <v>130278800</v>
      </c>
      <c r="H58" s="192"/>
      <c r="I58" s="35">
        <f>'стр.2 раздел 1 ФОМС'!E58+'стр.2 раздел 1 БЮДЖЕТ'!E57+'стр.2 раздел 1 ПЛАТНЫЕ'!E57</f>
        <v>0</v>
      </c>
      <c r="J58" s="35"/>
      <c r="K58" s="35"/>
    </row>
    <row r="59" spans="1:8" ht="18" customHeight="1">
      <c r="A59" s="78" t="s">
        <v>9</v>
      </c>
      <c r="B59" s="181">
        <v>2111</v>
      </c>
      <c r="C59" s="181">
        <v>111</v>
      </c>
      <c r="D59" s="199">
        <v>211</v>
      </c>
      <c r="E59" s="79"/>
      <c r="F59" s="79"/>
      <c r="G59" s="79"/>
      <c r="H59" s="181"/>
    </row>
    <row r="60" spans="1:11" ht="18" customHeight="1" thickBot="1">
      <c r="A60" s="80" t="s">
        <v>158</v>
      </c>
      <c r="B60" s="182">
        <v>2111</v>
      </c>
      <c r="C60" s="182">
        <v>111</v>
      </c>
      <c r="D60" s="200">
        <v>211</v>
      </c>
      <c r="E60" s="81">
        <f>'стр.2 раздел 1 ФОМС'!E60+'стр.2 раздел 1 БЮДЖЕТ'!E59+'стр.2 раздел 1 ПЛАТНЫЕ'!E59</f>
        <v>130285607.11</v>
      </c>
      <c r="F60" s="81">
        <f>'стр.2 раздел 1 ФОМС'!F60+'стр.2 раздел 1 БЮДЖЕТ'!F59+'стр.2 раздел 1 ПЛАТНЫЕ'!F59</f>
        <v>129852400</v>
      </c>
      <c r="G60" s="81">
        <f>'стр.2 раздел 1 ФОМС'!G60+'стр.2 раздел 1 БЮДЖЕТ'!G59+'стр.2 раздел 1 ПЛАТНЫЕ'!G59</f>
        <v>129908800</v>
      </c>
      <c r="H60" s="182"/>
      <c r="I60" s="35">
        <f>'стр.2 раздел 1 ФОМС'!E60+'стр.2 раздел 1 БЮДЖЕТ'!E59+'стр.2 раздел 1 ПЛАТНЫЕ'!E59</f>
        <v>130285607.11</v>
      </c>
      <c r="J60" s="35">
        <f>'стр.2 раздел 1 ФОМС'!F60+'стр.2 раздел 1 БЮДЖЕТ'!F59+'стр.2 раздел 1 ПЛАТНЫЕ'!F59</f>
        <v>129852400</v>
      </c>
      <c r="K60" s="35">
        <f>'стр.2 раздел 1 ФОМС'!G60+'стр.2 раздел 1 БЮДЖЕТ'!G59+'стр.2 раздел 1 ПЛАТНЫЕ'!G59</f>
        <v>129908800</v>
      </c>
    </row>
    <row r="61" spans="1:11" ht="48.75" customHeight="1" thickBot="1">
      <c r="A61" s="80" t="s">
        <v>159</v>
      </c>
      <c r="B61" s="26">
        <v>2112</v>
      </c>
      <c r="C61" s="26">
        <v>111</v>
      </c>
      <c r="D61" s="26">
        <v>266</v>
      </c>
      <c r="E61" s="52">
        <f>'стр.2 раздел 1 ФОМС'!E61+'стр.2 раздел 1 БЮДЖЕТ'!E60+'стр.2 раздел 1 ПЛАТНЫЕ'!E60</f>
        <v>370000</v>
      </c>
      <c r="F61" s="52">
        <f>'стр.2 раздел 1 ФОМС'!F61+'стр.2 раздел 1 БЮДЖЕТ'!F60+'стр.2 раздел 1 ПЛАТНЫЕ'!F60</f>
        <v>370000</v>
      </c>
      <c r="G61" s="52">
        <f>'стр.2 раздел 1 ФОМС'!G61+'стр.2 раздел 1 БЮДЖЕТ'!G60+'стр.2 раздел 1 ПЛАТНЫЕ'!G60</f>
        <v>370000</v>
      </c>
      <c r="H61" s="26"/>
      <c r="I61" s="35">
        <f>'стр.2 раздел 1 ФОМС'!E61+'стр.2 раздел 1 БЮДЖЕТ'!E60+'стр.2 раздел 1 ПЛАТНЫЕ'!E60</f>
        <v>370000</v>
      </c>
      <c r="J61" s="35">
        <f>'стр.2 раздел 1 ФОМС'!F61+'стр.2 раздел 1 БЮДЖЕТ'!F60+'стр.2 раздел 1 ПЛАТНЫЕ'!F60</f>
        <v>370000</v>
      </c>
      <c r="K61" s="35">
        <f>'стр.2 раздел 1 ФОМС'!G61+'стр.2 раздел 1 БЮДЖЕТ'!G60+'стр.2 раздел 1 ПЛАТНЫЕ'!G60</f>
        <v>370000</v>
      </c>
    </row>
    <row r="62" spans="1:11" ht="33" customHeight="1" thickBot="1">
      <c r="A62" s="76" t="s">
        <v>89</v>
      </c>
      <c r="B62" s="82">
        <v>2120</v>
      </c>
      <c r="C62" s="82">
        <v>112</v>
      </c>
      <c r="D62" s="83"/>
      <c r="E62" s="84">
        <f>E63+E65+E66+E67+E68</f>
        <v>143000</v>
      </c>
      <c r="F62" s="84">
        <f>F63+F65+F66+F67+F68</f>
        <v>143000</v>
      </c>
      <c r="G62" s="84">
        <f>G63+G65+G66+G67+G68</f>
        <v>143000</v>
      </c>
      <c r="H62" s="82" t="s">
        <v>14</v>
      </c>
      <c r="I62" s="35">
        <f>'стр.2 раздел 1 ФОМС'!E62+'стр.2 раздел 1 БЮДЖЕТ'!E61+'стр.2 раздел 1 ПЛАТНЫЕ'!E61</f>
        <v>143000</v>
      </c>
      <c r="J62" s="35">
        <f>'стр.2 раздел 1 ФОМС'!F62+'стр.2 раздел 1 БЮДЖЕТ'!F61+'стр.2 раздел 1 ПЛАТНЫЕ'!F61</f>
        <v>143000</v>
      </c>
      <c r="K62" s="35">
        <f>'стр.2 раздел 1 ФОМС'!G62+'стр.2 раздел 1 БЮДЖЕТ'!G61+'стр.2 раздел 1 ПЛАТНЫЕ'!G61</f>
        <v>143000</v>
      </c>
    </row>
    <row r="63" spans="1:8" s="55" customFormat="1" ht="15">
      <c r="A63" s="78" t="s">
        <v>9</v>
      </c>
      <c r="B63" s="181">
        <v>2121</v>
      </c>
      <c r="C63" s="181">
        <v>112</v>
      </c>
      <c r="D63" s="181">
        <v>212</v>
      </c>
      <c r="E63" s="187">
        <f>'стр.2 раздел 1 ФОМС'!E63+'стр.2 раздел 1 БЮДЖЕТ'!E62+'стр.2 раздел 1 ПЛАТНЫЕ'!E63</f>
        <v>80000</v>
      </c>
      <c r="F63" s="187">
        <f>'стр.2 раздел 1 ФОМС'!F63+'стр.2 раздел 1 БЮДЖЕТ'!F62+'стр.2 раздел 1 ПЛАТНЫЕ'!F63</f>
        <v>80000</v>
      </c>
      <c r="G63" s="187">
        <f>'стр.2 раздел 1 ФОМС'!G63+'стр.2 раздел 1 БЮДЖЕТ'!G62+'стр.2 раздел 1 ПЛАТНЫЕ'!G63</f>
        <v>80000</v>
      </c>
      <c r="H63" s="181"/>
    </row>
    <row r="64" spans="1:8" s="55" customFormat="1" ht="30.75" thickBot="1">
      <c r="A64" s="80" t="s">
        <v>160</v>
      </c>
      <c r="B64" s="182">
        <v>2121</v>
      </c>
      <c r="C64" s="182">
        <v>112</v>
      </c>
      <c r="D64" s="182">
        <v>212</v>
      </c>
      <c r="E64" s="184"/>
      <c r="F64" s="184"/>
      <c r="G64" s="184"/>
      <c r="H64" s="182"/>
    </row>
    <row r="65" spans="1:8" s="55" customFormat="1" ht="33" customHeight="1" thickBot="1">
      <c r="A65" s="85" t="s">
        <v>161</v>
      </c>
      <c r="B65" s="57">
        <v>2122</v>
      </c>
      <c r="C65" s="57">
        <v>112</v>
      </c>
      <c r="D65" s="57">
        <v>214</v>
      </c>
      <c r="E65" s="86">
        <f>'стр.2 раздел 1 ФОМС'!E65+'стр.2 раздел 1 БЮДЖЕТ'!E64+'стр.2 раздел 1 ПЛАТНЫЕ'!E64</f>
        <v>0</v>
      </c>
      <c r="F65" s="86">
        <f>'стр.2 раздел 1 ФОМС'!F65+'стр.2 раздел 1 БЮДЖЕТ'!F64+'стр.2 раздел 1 ПЛАТНЫЕ'!F64</f>
        <v>0</v>
      </c>
      <c r="G65" s="86">
        <f>'стр.2 раздел 1 ФОМС'!G65+'стр.2 раздел 1 БЮДЖЕТ'!G64+'стр.2 раздел 1 ПЛАТНЫЕ'!G64</f>
        <v>0</v>
      </c>
      <c r="H65" s="57"/>
    </row>
    <row r="66" spans="1:8" s="55" customFormat="1" ht="15.75" thickBot="1">
      <c r="A66" s="85" t="s">
        <v>162</v>
      </c>
      <c r="B66" s="57">
        <v>2123</v>
      </c>
      <c r="C66" s="57">
        <v>112</v>
      </c>
      <c r="D66" s="57">
        <v>222</v>
      </c>
      <c r="E66" s="86">
        <f>'стр.2 раздел 1 ФОМС'!E66+'стр.2 раздел 1 БЮДЖЕТ'!E65+'стр.2 раздел 1 ПЛАТНЫЕ'!E65</f>
        <v>0</v>
      </c>
      <c r="F66" s="86">
        <f>'стр.2 раздел 1 ФОМС'!F66+'стр.2 раздел 1 БЮДЖЕТ'!F65+'стр.2 раздел 1 ПЛАТНЫЕ'!F65</f>
        <v>0</v>
      </c>
      <c r="G66" s="86">
        <f>'стр.2 раздел 1 ФОМС'!G66+'стр.2 раздел 1 БЮДЖЕТ'!G65+'стр.2 раздел 1 ПЛАТНЫЕ'!G65</f>
        <v>0</v>
      </c>
      <c r="H66" s="57"/>
    </row>
    <row r="67" spans="1:8" s="55" customFormat="1" ht="15.75" thickBot="1">
      <c r="A67" s="85" t="s">
        <v>163</v>
      </c>
      <c r="B67" s="57">
        <v>2124</v>
      </c>
      <c r="C67" s="57">
        <v>112</v>
      </c>
      <c r="D67" s="57">
        <v>226</v>
      </c>
      <c r="E67" s="86">
        <f>'стр.2 раздел 1 ФОМС'!E67+'стр.2 раздел 1 БЮДЖЕТ'!E66+'стр.2 раздел 1 ПЛАТНЫЕ'!E66</f>
        <v>50000</v>
      </c>
      <c r="F67" s="86">
        <f>'стр.2 раздел 1 ФОМС'!F67+'стр.2 раздел 1 БЮДЖЕТ'!F66+'стр.2 раздел 1 ПЛАТНЫЕ'!F66</f>
        <v>50000</v>
      </c>
      <c r="G67" s="86">
        <f>'стр.2 раздел 1 ФОМС'!G67+'стр.2 раздел 1 БЮДЖЕТ'!G66+'стр.2 раздел 1 ПЛАТНЫЕ'!G66</f>
        <v>50000</v>
      </c>
      <c r="H67" s="57"/>
    </row>
    <row r="68" spans="1:8" s="55" customFormat="1" ht="48.75" customHeight="1" thickBot="1">
      <c r="A68" s="85" t="s">
        <v>188</v>
      </c>
      <c r="B68" s="57">
        <v>2125</v>
      </c>
      <c r="C68" s="57">
        <v>112</v>
      </c>
      <c r="D68" s="57">
        <v>266</v>
      </c>
      <c r="E68" s="86">
        <f>'стр.2 раздел 1 ФОМС'!E68</f>
        <v>13000</v>
      </c>
      <c r="F68" s="86">
        <f>'стр.2 раздел 1 ФОМС'!F68</f>
        <v>13000</v>
      </c>
      <c r="G68" s="86">
        <f>'стр.2 раздел 1 ФОМС'!G68</f>
        <v>13000</v>
      </c>
      <c r="H68" s="57"/>
    </row>
    <row r="69" spans="1:8" ht="48" customHeight="1" thickBot="1">
      <c r="A69" s="76" t="s">
        <v>53</v>
      </c>
      <c r="B69" s="82">
        <v>2130</v>
      </c>
      <c r="C69" s="82">
        <v>113</v>
      </c>
      <c r="D69" s="83"/>
      <c r="E69" s="83"/>
      <c r="F69" s="83"/>
      <c r="G69" s="83"/>
      <c r="H69" s="82" t="s">
        <v>14</v>
      </c>
    </row>
    <row r="70" spans="1:11" ht="63" customHeight="1" thickBot="1">
      <c r="A70" s="76" t="s">
        <v>54</v>
      </c>
      <c r="B70" s="82">
        <v>2140</v>
      </c>
      <c r="C70" s="82">
        <v>119</v>
      </c>
      <c r="D70" s="83"/>
      <c r="E70" s="84">
        <f>E71+E73</f>
        <v>12705027.850000001</v>
      </c>
      <c r="F70" s="84">
        <f>F71+F73</f>
        <v>7980349.15</v>
      </c>
      <c r="G70" s="84">
        <f>G71+G73</f>
        <v>16228442.2</v>
      </c>
      <c r="H70" s="82" t="s">
        <v>14</v>
      </c>
      <c r="I70" s="35">
        <f>'стр.2 раздел 1 ФОМС'!E70+'стр.2 раздел 1 БЮДЖЕТ'!E68+'стр.2 раздел 1 ПЛАТНЫЕ'!E68</f>
        <v>12705027.850000001</v>
      </c>
      <c r="J70" s="35">
        <f>'стр.2 раздел 1 ФОМС'!F70+'стр.2 раздел 1 БЮДЖЕТ'!F68+'стр.2 раздел 1 ПЛАТНЫЕ'!F68</f>
        <v>7980349.15</v>
      </c>
      <c r="K70" s="35">
        <f>'стр.2 раздел 1 ФОМС'!G70+'стр.2 раздел 1 БЮДЖЕТ'!G68+'стр.2 раздел 1 ПЛАТНЫЕ'!G68</f>
        <v>16228442.2</v>
      </c>
    </row>
    <row r="71" spans="1:8" ht="18.75" customHeight="1">
      <c r="A71" s="78" t="s">
        <v>9</v>
      </c>
      <c r="B71" s="181">
        <v>2141</v>
      </c>
      <c r="C71" s="181">
        <v>119</v>
      </c>
      <c r="D71" s="181">
        <v>213</v>
      </c>
      <c r="E71" s="187">
        <f>'стр.2 раздел 1 ФОМС'!E72+'стр.2 раздел 1 БЮДЖЕТ'!E70+'стр.2 раздел 1 ПЛАТНЫЕ'!E70</f>
        <v>12674827.850000001</v>
      </c>
      <c r="F71" s="187">
        <f>'стр.2 раздел 1 ФОМС'!F72+'стр.2 раздел 1 БЮДЖЕТ'!F70+'стр.2 раздел 1 ПЛАТНЫЕ'!F70</f>
        <v>7950149.15</v>
      </c>
      <c r="G71" s="187">
        <f>'стр.2 раздел 1 ФОМС'!G72+'стр.2 раздел 1 БЮДЖЕТ'!G70+'стр.2 раздел 1 ПЛАТНЫЕ'!G70</f>
        <v>16198242.2</v>
      </c>
      <c r="H71" s="181" t="s">
        <v>14</v>
      </c>
    </row>
    <row r="72" spans="1:11" ht="21" customHeight="1" thickBot="1">
      <c r="A72" s="80" t="s">
        <v>55</v>
      </c>
      <c r="B72" s="182"/>
      <c r="C72" s="182"/>
      <c r="D72" s="182"/>
      <c r="E72" s="188"/>
      <c r="F72" s="188"/>
      <c r="G72" s="188"/>
      <c r="H72" s="182"/>
      <c r="I72" s="35"/>
      <c r="J72" s="35"/>
      <c r="K72" s="35"/>
    </row>
    <row r="73" spans="1:8" ht="21" customHeight="1" thickBot="1">
      <c r="A73" s="80" t="s">
        <v>90</v>
      </c>
      <c r="B73" s="26">
        <v>2142</v>
      </c>
      <c r="C73" s="26">
        <v>119</v>
      </c>
      <c r="D73" s="57">
        <v>266</v>
      </c>
      <c r="E73" s="61">
        <f>'стр.2 раздел 1 ПЛАТНЫЕ'!E71</f>
        <v>30200</v>
      </c>
      <c r="F73" s="61">
        <f>'стр.2 раздел 1 ПЛАТНЫЕ'!F71</f>
        <v>30200</v>
      </c>
      <c r="G73" s="61">
        <f>'стр.2 раздел 1 ПЛАТНЫЕ'!G71</f>
        <v>30200</v>
      </c>
      <c r="H73" s="26"/>
    </row>
    <row r="74" spans="1:8" ht="46.5" customHeight="1" thickBot="1">
      <c r="A74" s="76" t="s">
        <v>56</v>
      </c>
      <c r="B74" s="82">
        <v>2150</v>
      </c>
      <c r="C74" s="82">
        <v>131</v>
      </c>
      <c r="D74" s="83"/>
      <c r="E74" s="83"/>
      <c r="F74" s="83"/>
      <c r="G74" s="83"/>
      <c r="H74" s="82" t="s">
        <v>14</v>
      </c>
    </row>
    <row r="75" spans="1:8" ht="47.25" customHeight="1" thickBot="1">
      <c r="A75" s="76" t="s">
        <v>57</v>
      </c>
      <c r="B75" s="82">
        <v>2160</v>
      </c>
      <c r="C75" s="82">
        <v>134</v>
      </c>
      <c r="D75" s="83"/>
      <c r="E75" s="83"/>
      <c r="F75" s="83"/>
      <c r="G75" s="83"/>
      <c r="H75" s="82" t="s">
        <v>14</v>
      </c>
    </row>
    <row r="76" spans="1:8" ht="60.75" customHeight="1" thickBot="1">
      <c r="A76" s="76" t="s">
        <v>91</v>
      </c>
      <c r="B76" s="82">
        <v>2170</v>
      </c>
      <c r="C76" s="82">
        <v>139</v>
      </c>
      <c r="D76" s="83"/>
      <c r="E76" s="83"/>
      <c r="F76" s="83"/>
      <c r="G76" s="83"/>
      <c r="H76" s="82" t="s">
        <v>14</v>
      </c>
    </row>
    <row r="77" spans="1:8" ht="13.5" customHeight="1">
      <c r="A77" s="78" t="s">
        <v>9</v>
      </c>
      <c r="B77" s="181">
        <v>2171</v>
      </c>
      <c r="C77" s="181">
        <v>139</v>
      </c>
      <c r="D77" s="183"/>
      <c r="E77" s="183"/>
      <c r="F77" s="183"/>
      <c r="G77" s="183"/>
      <c r="H77" s="181" t="s">
        <v>14</v>
      </c>
    </row>
    <row r="78" spans="1:8" ht="19.5" customHeight="1" thickBot="1">
      <c r="A78" s="80" t="s">
        <v>58</v>
      </c>
      <c r="B78" s="182"/>
      <c r="C78" s="182"/>
      <c r="D78" s="184"/>
      <c r="E78" s="184"/>
      <c r="F78" s="184"/>
      <c r="G78" s="184"/>
      <c r="H78" s="182"/>
    </row>
    <row r="79" spans="1:8" ht="32.25" customHeight="1" thickBot="1">
      <c r="A79" s="80" t="s">
        <v>59</v>
      </c>
      <c r="B79" s="26">
        <v>2172</v>
      </c>
      <c r="C79" s="26">
        <v>139</v>
      </c>
      <c r="D79" s="39"/>
      <c r="E79" s="39"/>
      <c r="F79" s="39"/>
      <c r="G79" s="39"/>
      <c r="H79" s="26" t="s">
        <v>14</v>
      </c>
    </row>
    <row r="80" spans="1:8" ht="30.75" customHeight="1" thickBot="1">
      <c r="A80" s="72" t="s">
        <v>15</v>
      </c>
      <c r="B80" s="87">
        <v>2200</v>
      </c>
      <c r="C80" s="87">
        <v>300</v>
      </c>
      <c r="D80" s="88"/>
      <c r="E80" s="89">
        <f>E81+E83+E85+E86+E87</f>
        <v>0</v>
      </c>
      <c r="F80" s="89">
        <f>F81+F83+F85+F86+F87</f>
        <v>0</v>
      </c>
      <c r="G80" s="89">
        <f>G81+G83+G85+G86+G87</f>
        <v>0</v>
      </c>
      <c r="H80" s="87" t="s">
        <v>14</v>
      </c>
    </row>
    <row r="81" spans="1:8" ht="15.75" customHeight="1">
      <c r="A81" s="46" t="s">
        <v>9</v>
      </c>
      <c r="B81" s="181">
        <v>2210</v>
      </c>
      <c r="C81" s="181">
        <v>320</v>
      </c>
      <c r="D81" s="183"/>
      <c r="E81" s="183"/>
      <c r="F81" s="183"/>
      <c r="G81" s="183"/>
      <c r="H81" s="181" t="s">
        <v>14</v>
      </c>
    </row>
    <row r="82" spans="1:8" ht="44.25" customHeight="1" thickBot="1">
      <c r="A82" s="38" t="s">
        <v>60</v>
      </c>
      <c r="B82" s="182"/>
      <c r="C82" s="182"/>
      <c r="D82" s="184"/>
      <c r="E82" s="184"/>
      <c r="F82" s="184"/>
      <c r="G82" s="184"/>
      <c r="H82" s="182"/>
    </row>
    <row r="83" spans="1:8" ht="15">
      <c r="A83" s="78" t="s">
        <v>8</v>
      </c>
      <c r="B83" s="181">
        <v>2211</v>
      </c>
      <c r="C83" s="181">
        <v>321</v>
      </c>
      <c r="D83" s="183"/>
      <c r="E83" s="183"/>
      <c r="F83" s="183"/>
      <c r="G83" s="183"/>
      <c r="H83" s="181" t="s">
        <v>14</v>
      </c>
    </row>
    <row r="84" spans="1:8" ht="62.25" customHeight="1" thickBot="1">
      <c r="A84" s="80" t="s">
        <v>61</v>
      </c>
      <c r="B84" s="182"/>
      <c r="C84" s="182"/>
      <c r="D84" s="184"/>
      <c r="E84" s="184"/>
      <c r="F84" s="184"/>
      <c r="G84" s="184"/>
      <c r="H84" s="182"/>
    </row>
    <row r="85" spans="1:8" ht="61.5" customHeight="1" thickBot="1">
      <c r="A85" s="38" t="s">
        <v>62</v>
      </c>
      <c r="B85" s="26">
        <v>2220</v>
      </c>
      <c r="C85" s="26">
        <v>340</v>
      </c>
      <c r="D85" s="39"/>
      <c r="E85" s="39"/>
      <c r="F85" s="39"/>
      <c r="G85" s="39"/>
      <c r="H85" s="26" t="s">
        <v>14</v>
      </c>
    </row>
    <row r="86" spans="1:8" ht="93" customHeight="1" thickBot="1">
      <c r="A86" s="38" t="s">
        <v>92</v>
      </c>
      <c r="B86" s="26">
        <v>2230</v>
      </c>
      <c r="C86" s="26">
        <v>350</v>
      </c>
      <c r="D86" s="39"/>
      <c r="E86" s="39"/>
      <c r="F86" s="39"/>
      <c r="G86" s="39"/>
      <c r="H86" s="26" t="s">
        <v>14</v>
      </c>
    </row>
    <row r="87" spans="1:8" ht="46.5" customHeight="1" thickBot="1">
      <c r="A87" s="38" t="s">
        <v>63</v>
      </c>
      <c r="B87" s="26">
        <v>2240</v>
      </c>
      <c r="C87" s="26">
        <v>360</v>
      </c>
      <c r="D87" s="39"/>
      <c r="E87" s="39"/>
      <c r="F87" s="39"/>
      <c r="G87" s="39"/>
      <c r="H87" s="26" t="s">
        <v>14</v>
      </c>
    </row>
    <row r="88" spans="1:15" ht="28.5" customHeight="1" thickBot="1">
      <c r="A88" s="72" t="s">
        <v>16</v>
      </c>
      <c r="B88" s="87">
        <v>2300</v>
      </c>
      <c r="C88" s="87">
        <v>850</v>
      </c>
      <c r="D88" s="88"/>
      <c r="E88" s="89">
        <f>E89+E91+E93+E92</f>
        <v>1405000</v>
      </c>
      <c r="F88" s="89">
        <f>F89+F91+F93+F92</f>
        <v>1405000</v>
      </c>
      <c r="G88" s="89">
        <f>G89+G91+G93+G92</f>
        <v>1405000</v>
      </c>
      <c r="H88" s="87" t="s">
        <v>14</v>
      </c>
      <c r="I88" s="35">
        <f>'стр.2 раздел 1 ФОМС'!E88+'стр.2 раздел 1 БЮДЖЕТ'!E86+'стр.2 раздел 1 ПЛАТНЫЕ'!E86</f>
        <v>1405000</v>
      </c>
      <c r="J88" s="35">
        <f>'стр.2 раздел 1 ФОМС'!F88+'стр.2 раздел 1 БЮДЖЕТ'!F86+'стр.2 раздел 1 ПЛАТНЫЕ'!F86</f>
        <v>1405000</v>
      </c>
      <c r="K88" s="35">
        <f>'стр.2 раздел 1 ФОМС'!G88+'стр.2 раздел 1 БЮДЖЕТ'!G86+'стр.2 раздел 1 ПЛАТНЫЕ'!G86</f>
        <v>1405000</v>
      </c>
      <c r="L88" s="35"/>
      <c r="M88" s="35"/>
      <c r="N88" s="35"/>
      <c r="O88" s="35"/>
    </row>
    <row r="89" spans="1:8" ht="15">
      <c r="A89" s="46" t="s">
        <v>8</v>
      </c>
      <c r="B89" s="181">
        <v>2310</v>
      </c>
      <c r="C89" s="181">
        <v>851</v>
      </c>
      <c r="D89" s="181">
        <v>291</v>
      </c>
      <c r="E89" s="185">
        <f>'стр.2 раздел 1 ФОМС'!E90+'стр.2 раздел 1 БЮДЖЕТ'!E88+'стр.2 раздел 1 ПЛАТНЫЕ'!E88</f>
        <v>1010000</v>
      </c>
      <c r="F89" s="185">
        <f>'стр.2 раздел 1 ФОМС'!F90+'стр.2 раздел 1 БЮДЖЕТ'!F88+'стр.2 раздел 1 ПЛАТНЫЕ'!F88</f>
        <v>1010000</v>
      </c>
      <c r="G89" s="185">
        <f>'стр.2 раздел 1 ФОМС'!G90+'стр.2 раздел 1 БЮДЖЕТ'!G88+'стр.2 раздел 1 ПЛАТНЫЕ'!G88</f>
        <v>1010000</v>
      </c>
      <c r="H89" s="181" t="s">
        <v>14</v>
      </c>
    </row>
    <row r="90" spans="1:8" ht="29.25" customHeight="1" thickBot="1">
      <c r="A90" s="38" t="s">
        <v>64</v>
      </c>
      <c r="B90" s="182"/>
      <c r="C90" s="182"/>
      <c r="D90" s="182"/>
      <c r="E90" s="186"/>
      <c r="F90" s="186"/>
      <c r="G90" s="186"/>
      <c r="H90" s="182"/>
    </row>
    <row r="91" spans="1:8" ht="60" customHeight="1" thickBot="1">
      <c r="A91" s="38" t="s">
        <v>65</v>
      </c>
      <c r="B91" s="26">
        <v>2320</v>
      </c>
      <c r="C91" s="26">
        <v>852</v>
      </c>
      <c r="D91" s="26">
        <v>291</v>
      </c>
      <c r="E91" s="90">
        <f>'стр.2 раздел 1 БЮДЖЕТ'!E89+'стр.2 раздел 1 ПЛАТНЫЕ'!E89+'стр.2 раздел 1 ФОМС'!E91</f>
        <v>90000</v>
      </c>
      <c r="F91" s="90">
        <f>'стр.2 раздел 1 БЮДЖЕТ'!F89+'стр.2 раздел 1 ПЛАТНЫЕ'!F89+'стр.2 раздел 1 ФОМС'!F91</f>
        <v>90000</v>
      </c>
      <c r="G91" s="90">
        <f>'стр.2 раздел 1 БЮДЖЕТ'!G89+'стр.2 раздел 1 ПЛАТНЫЕ'!G89+'стр.2 раздел 1 ФОМС'!G91</f>
        <v>90000</v>
      </c>
      <c r="H91" s="26" t="s">
        <v>14</v>
      </c>
    </row>
    <row r="92" spans="1:8" s="55" customFormat="1" ht="60" customHeight="1" thickBot="1">
      <c r="A92" s="53" t="s">
        <v>192</v>
      </c>
      <c r="B92" s="54"/>
      <c r="C92" s="54">
        <v>852</v>
      </c>
      <c r="D92" s="54">
        <v>297</v>
      </c>
      <c r="E92" s="91">
        <f>'стр.2 раздел 1 ПЛАТНЫЕ'!E90</f>
        <v>0</v>
      </c>
      <c r="F92" s="91">
        <f>'стр.2 раздел 1 ПЛАТНЫЕ'!F90</f>
        <v>0</v>
      </c>
      <c r="G92" s="91">
        <f>'стр.2 раздел 1 ПЛАТНЫЕ'!G90</f>
        <v>0</v>
      </c>
      <c r="H92" s="54"/>
    </row>
    <row r="93" spans="1:8" ht="44.25" customHeight="1" thickBot="1">
      <c r="A93" s="38" t="s">
        <v>66</v>
      </c>
      <c r="B93" s="26">
        <v>2330</v>
      </c>
      <c r="C93" s="26">
        <v>853</v>
      </c>
      <c r="D93" s="39"/>
      <c r="E93" s="61">
        <f>E95+E97+E98+E99+E100+E96</f>
        <v>305000</v>
      </c>
      <c r="F93" s="92">
        <f>F95+F97+F98+F99+F100+F96</f>
        <v>305000</v>
      </c>
      <c r="G93" s="61">
        <f>G95+G97+G98+G99+G100+G96</f>
        <v>305000</v>
      </c>
      <c r="H93" s="26" t="s">
        <v>14</v>
      </c>
    </row>
    <row r="94" spans="1:8" ht="15">
      <c r="A94" s="78" t="s">
        <v>9</v>
      </c>
      <c r="B94" s="181">
        <v>2331</v>
      </c>
      <c r="C94" s="181">
        <v>853</v>
      </c>
      <c r="D94" s="181">
        <v>291</v>
      </c>
      <c r="E94" s="62"/>
      <c r="F94" s="62"/>
      <c r="G94" s="62"/>
      <c r="H94" s="181"/>
    </row>
    <row r="95" spans="1:8" ht="15.75" thickBot="1">
      <c r="A95" s="80" t="s">
        <v>167</v>
      </c>
      <c r="B95" s="182"/>
      <c r="C95" s="182"/>
      <c r="D95" s="182"/>
      <c r="E95" s="93">
        <f>'стр.2 раздел 1 ФОМС'!E94+'стр.2 раздел 1 ПЛАТНЫЕ'!E93</f>
        <v>5000</v>
      </c>
      <c r="F95" s="93">
        <f>'стр.2 раздел 1 ФОМС'!F94+'стр.2 раздел 1 ПЛАТНЫЕ'!F93</f>
        <v>5000</v>
      </c>
      <c r="G95" s="93">
        <f>'стр.2 раздел 1 ФОМС'!G94+'стр.2 раздел 1 ПЛАТНЫЕ'!G93</f>
        <v>5000</v>
      </c>
      <c r="H95" s="182"/>
    </row>
    <row r="96" spans="1:8" s="55" customFormat="1" ht="60.75" thickBot="1">
      <c r="A96" s="85" t="s">
        <v>166</v>
      </c>
      <c r="B96" s="57"/>
      <c r="C96" s="57">
        <v>853</v>
      </c>
      <c r="D96" s="57">
        <v>292</v>
      </c>
      <c r="E96" s="93">
        <f>'стр.2 раздел 1 ФОМС'!E95+'стр.2 раздел 1 ПЛАТНЫЕ'!E94</f>
        <v>200000</v>
      </c>
      <c r="F96" s="93">
        <f>'стр.2 раздел 1 ФОМС'!F95+'стр.2 раздел 1 ПЛАТНЫЕ'!F94</f>
        <v>200000</v>
      </c>
      <c r="G96" s="93">
        <f>'стр.2 раздел 1 ФОМС'!G95+'стр.2 раздел 1 ПЛАТНЫЕ'!G94</f>
        <v>200000</v>
      </c>
      <c r="H96" s="57"/>
    </row>
    <row r="97" spans="1:8" ht="60.75" thickBot="1">
      <c r="A97" s="80" t="s">
        <v>165</v>
      </c>
      <c r="B97" s="26">
        <v>2333</v>
      </c>
      <c r="C97" s="26">
        <v>853</v>
      </c>
      <c r="D97" s="26">
        <v>293</v>
      </c>
      <c r="E97" s="39"/>
      <c r="F97" s="39"/>
      <c r="G97" s="39"/>
      <c r="H97" s="26"/>
    </row>
    <row r="98" spans="1:8" ht="15.75" thickBot="1">
      <c r="A98" s="80" t="s">
        <v>164</v>
      </c>
      <c r="B98" s="26">
        <v>2334</v>
      </c>
      <c r="C98" s="26">
        <v>853</v>
      </c>
      <c r="D98" s="26">
        <v>295</v>
      </c>
      <c r="E98" s="52">
        <f>'стр.2 раздел 1 ПЛАТНЫЕ'!E96+'стр.2 раздел 1 ФОМС'!E97</f>
        <v>100000</v>
      </c>
      <c r="F98" s="52">
        <f>'стр.2 раздел 1 ПЛАТНЫЕ'!F96</f>
        <v>100000</v>
      </c>
      <c r="G98" s="52">
        <f>'стр.2 раздел 1 ПЛАТНЫЕ'!G96</f>
        <v>100000</v>
      </c>
      <c r="H98" s="26"/>
    </row>
    <row r="99" spans="1:8" s="55" customFormat="1" ht="30.75" thickBot="1">
      <c r="A99" s="95" t="s">
        <v>213</v>
      </c>
      <c r="B99" s="54"/>
      <c r="C99" s="54">
        <v>853</v>
      </c>
      <c r="D99" s="54">
        <v>296</v>
      </c>
      <c r="E99" s="91">
        <f>'стр.2 раздел 1 ПЛАТНЫЕ'!E97</f>
        <v>0</v>
      </c>
      <c r="F99" s="91">
        <f>'стр.2 раздел 1 ПЛАТНЫЕ'!F97</f>
        <v>0</v>
      </c>
      <c r="G99" s="91">
        <f>'стр.2 раздел 1 ПЛАТНЫЕ'!G97</f>
        <v>0</v>
      </c>
      <c r="H99" s="54"/>
    </row>
    <row r="100" spans="1:8" s="55" customFormat="1" ht="45.75" thickBot="1">
      <c r="A100" s="95" t="s">
        <v>193</v>
      </c>
      <c r="B100" s="54"/>
      <c r="C100" s="54">
        <v>853</v>
      </c>
      <c r="D100" s="54">
        <v>297</v>
      </c>
      <c r="E100" s="91">
        <f>'стр.2 раздел 1 ПЛАТНЫЕ'!E98</f>
        <v>0</v>
      </c>
      <c r="F100" s="91">
        <f>'стр.2 раздел 1 ПЛАТНЫЕ'!F98</f>
        <v>0</v>
      </c>
      <c r="G100" s="91">
        <f>'стр.2 раздел 1 ПЛАТНЫЕ'!G98</f>
        <v>0</v>
      </c>
      <c r="H100" s="54"/>
    </row>
    <row r="101" spans="1:8" ht="33.75" customHeight="1" thickBot="1">
      <c r="A101" s="72" t="s">
        <v>67</v>
      </c>
      <c r="B101" s="87">
        <v>2400</v>
      </c>
      <c r="C101" s="87" t="s">
        <v>14</v>
      </c>
      <c r="D101" s="88"/>
      <c r="E101" s="88"/>
      <c r="F101" s="88"/>
      <c r="G101" s="88"/>
      <c r="H101" s="87" t="s">
        <v>14</v>
      </c>
    </row>
    <row r="102" spans="1:8" ht="15">
      <c r="A102" s="46" t="s">
        <v>8</v>
      </c>
      <c r="B102" s="181">
        <v>2410</v>
      </c>
      <c r="C102" s="181">
        <v>810</v>
      </c>
      <c r="D102" s="183"/>
      <c r="E102" s="183"/>
      <c r="F102" s="183"/>
      <c r="G102" s="183"/>
      <c r="H102" s="181" t="s">
        <v>14</v>
      </c>
    </row>
    <row r="103" spans="1:8" ht="30" customHeight="1" thickBot="1">
      <c r="A103" s="38" t="s">
        <v>68</v>
      </c>
      <c r="B103" s="182"/>
      <c r="C103" s="182"/>
      <c r="D103" s="184"/>
      <c r="E103" s="184"/>
      <c r="F103" s="184"/>
      <c r="G103" s="184"/>
      <c r="H103" s="182"/>
    </row>
    <row r="104" spans="1:8" ht="17.25" customHeight="1" thickBot="1">
      <c r="A104" s="38" t="s">
        <v>69</v>
      </c>
      <c r="B104" s="26">
        <v>2420</v>
      </c>
      <c r="C104" s="26">
        <v>862</v>
      </c>
      <c r="D104" s="39"/>
      <c r="E104" s="39"/>
      <c r="F104" s="39"/>
      <c r="G104" s="39"/>
      <c r="H104" s="26" t="s">
        <v>14</v>
      </c>
    </row>
    <row r="105" spans="1:8" ht="74.25" customHeight="1" thickBot="1">
      <c r="A105" s="38" t="s">
        <v>70</v>
      </c>
      <c r="B105" s="26">
        <v>2430</v>
      </c>
      <c r="C105" s="26">
        <v>863</v>
      </c>
      <c r="D105" s="39"/>
      <c r="E105" s="39"/>
      <c r="F105" s="39"/>
      <c r="G105" s="39"/>
      <c r="H105" s="26" t="s">
        <v>14</v>
      </c>
    </row>
    <row r="106" spans="1:8" ht="31.5" customHeight="1" thickBot="1">
      <c r="A106" s="72" t="s">
        <v>71</v>
      </c>
      <c r="B106" s="87">
        <v>2500</v>
      </c>
      <c r="C106" s="87" t="s">
        <v>14</v>
      </c>
      <c r="D106" s="88"/>
      <c r="E106" s="89">
        <f>E107</f>
        <v>60000</v>
      </c>
      <c r="F106" s="89">
        <f>F107</f>
        <v>25000</v>
      </c>
      <c r="G106" s="89">
        <f>G107</f>
        <v>25000</v>
      </c>
      <c r="H106" s="87" t="s">
        <v>14</v>
      </c>
    </row>
    <row r="107" spans="1:8" ht="61.5" customHeight="1" thickBot="1">
      <c r="A107" s="38" t="s">
        <v>72</v>
      </c>
      <c r="B107" s="26">
        <v>2520</v>
      </c>
      <c r="C107" s="26">
        <v>831</v>
      </c>
      <c r="D107" s="39"/>
      <c r="E107" s="61">
        <f>E108+E110+E111+E112</f>
        <v>60000</v>
      </c>
      <c r="F107" s="61">
        <f>F108+F110+F111+F112</f>
        <v>25000</v>
      </c>
      <c r="G107" s="61">
        <f>G108+G110+G111+G112</f>
        <v>25000</v>
      </c>
      <c r="H107" s="39"/>
    </row>
    <row r="108" spans="1:8" ht="15">
      <c r="A108" s="78" t="s">
        <v>9</v>
      </c>
      <c r="B108" s="181">
        <v>2521</v>
      </c>
      <c r="C108" s="181">
        <v>831</v>
      </c>
      <c r="D108" s="181">
        <v>296</v>
      </c>
      <c r="E108" s="183"/>
      <c r="F108" s="183"/>
      <c r="G108" s="183"/>
      <c r="H108" s="181"/>
    </row>
    <row r="109" spans="1:8" ht="30.75" thickBot="1">
      <c r="A109" s="80" t="s">
        <v>168</v>
      </c>
      <c r="B109" s="182"/>
      <c r="C109" s="182"/>
      <c r="D109" s="182"/>
      <c r="E109" s="184"/>
      <c r="F109" s="184"/>
      <c r="G109" s="184"/>
      <c r="H109" s="182"/>
    </row>
    <row r="110" spans="1:8" s="55" customFormat="1" ht="60.75" thickBot="1">
      <c r="A110" s="95" t="s">
        <v>214</v>
      </c>
      <c r="B110" s="54"/>
      <c r="C110" s="54">
        <v>831</v>
      </c>
      <c r="D110" s="54">
        <v>291</v>
      </c>
      <c r="E110" s="91">
        <f>'стр.2 раздел 1 ПЛАТНЫЕ'!E108</f>
        <v>0</v>
      </c>
      <c r="F110" s="91">
        <f>'стр.2 раздел 1 ПЛАТНЫЕ'!F108</f>
        <v>0</v>
      </c>
      <c r="G110" s="91">
        <f>'стр.2 раздел 1 ПЛАТНЫЕ'!G108</f>
        <v>0</v>
      </c>
      <c r="H110" s="54"/>
    </row>
    <row r="111" spans="1:8" s="55" customFormat="1" ht="90.75" thickBot="1">
      <c r="A111" s="95" t="s">
        <v>215</v>
      </c>
      <c r="B111" s="54"/>
      <c r="C111" s="54">
        <v>831</v>
      </c>
      <c r="D111" s="54">
        <v>293</v>
      </c>
      <c r="E111" s="91">
        <f>'стр.2 раздел 1 ПЛАТНЫЕ'!E109</f>
        <v>40000</v>
      </c>
      <c r="F111" s="91">
        <f>'стр.2 раздел 1 ПЛАТНЫЕ'!F109</f>
        <v>5000</v>
      </c>
      <c r="G111" s="91">
        <f>'стр.2 раздел 1 ПЛАТНЫЕ'!G109</f>
        <v>5000</v>
      </c>
      <c r="H111" s="54"/>
    </row>
    <row r="112" spans="1:8" ht="30.75" thickBot="1">
      <c r="A112" s="80" t="s">
        <v>169</v>
      </c>
      <c r="B112" s="26">
        <v>2522</v>
      </c>
      <c r="C112" s="26">
        <v>831</v>
      </c>
      <c r="D112" s="26">
        <v>297</v>
      </c>
      <c r="E112" s="96">
        <f>'стр.2 раздел 1 ФОМС'!E107+'стр.2 раздел 1 БЮДЖЕТ'!E105+'стр.2 раздел 1 ПЛАТНЫЕ'!E110</f>
        <v>20000</v>
      </c>
      <c r="F112" s="96">
        <f>'стр.2 раздел 1 ФОМС'!F107+'стр.2 раздел 1 БЮДЖЕТ'!F105+'стр.2 раздел 1 ПЛАТНЫЕ'!F110</f>
        <v>20000</v>
      </c>
      <c r="G112" s="96">
        <f>'стр.2 раздел 1 ФОМС'!G107+'стр.2 раздел 1 БЮДЖЕТ'!G105+'стр.2 раздел 1 ПЛАТНЫЕ'!G110</f>
        <v>20000</v>
      </c>
      <c r="H112" s="39"/>
    </row>
    <row r="113" spans="1:8" ht="15.75" thickBot="1">
      <c r="A113" s="80"/>
      <c r="B113" s="26"/>
      <c r="C113" s="26"/>
      <c r="D113" s="39"/>
      <c r="E113" s="39"/>
      <c r="F113" s="39"/>
      <c r="G113" s="39"/>
      <c r="H113" s="39"/>
    </row>
    <row r="114" spans="1:11" ht="31.5" customHeight="1" thickBot="1">
      <c r="A114" s="72" t="s">
        <v>17</v>
      </c>
      <c r="B114" s="87">
        <v>2600</v>
      </c>
      <c r="C114" s="87" t="s">
        <v>14</v>
      </c>
      <c r="D114" s="88"/>
      <c r="E114" s="89">
        <f>E115+E117+E118+E124+E142</f>
        <v>25132319.44</v>
      </c>
      <c r="F114" s="89">
        <f>F115+F117+F118+F124+F142</f>
        <v>22648700</v>
      </c>
      <c r="G114" s="89">
        <f>G115+G117+G118+G124+G142</f>
        <v>22637200</v>
      </c>
      <c r="H114" s="89"/>
      <c r="I114" s="35">
        <f>'стр.2 раздел 1 ФОМС'!E109+'стр.2 раздел 1 БЮДЖЕТ'!E107+'стр.2 раздел 1 ПЛАТНЫЕ'!E112</f>
        <v>25132319.44</v>
      </c>
      <c r="J114" s="35">
        <f>'стр.2 раздел 1 ФОМС'!F109+'стр.2 раздел 1 БЮДЖЕТ'!F107+'стр.2 раздел 1 ПЛАТНЫЕ'!F112</f>
        <v>22648700</v>
      </c>
      <c r="K114" s="35">
        <f>'стр.2 раздел 1 ФОМС'!G109+'стр.2 раздел 1 БЮДЖЕТ'!G107+'стр.2 раздел 1 ПЛАТНЫЕ'!G112</f>
        <v>22637200</v>
      </c>
    </row>
    <row r="115" spans="1:8" ht="14.25" customHeight="1">
      <c r="A115" s="46" t="s">
        <v>9</v>
      </c>
      <c r="B115" s="181">
        <v>2610</v>
      </c>
      <c r="C115" s="181">
        <v>241</v>
      </c>
      <c r="D115" s="183"/>
      <c r="E115" s="183"/>
      <c r="F115" s="183"/>
      <c r="G115" s="183"/>
      <c r="H115" s="183"/>
    </row>
    <row r="116" spans="1:8" ht="31.5" customHeight="1" thickBot="1">
      <c r="A116" s="38" t="s">
        <v>73</v>
      </c>
      <c r="B116" s="182"/>
      <c r="C116" s="182"/>
      <c r="D116" s="184"/>
      <c r="E116" s="184"/>
      <c r="F116" s="184"/>
      <c r="G116" s="184"/>
      <c r="H116" s="184"/>
    </row>
    <row r="117" spans="1:8" ht="44.25" customHeight="1" thickBot="1">
      <c r="A117" s="38" t="s">
        <v>74</v>
      </c>
      <c r="B117" s="26">
        <v>2620</v>
      </c>
      <c r="C117" s="26">
        <v>242</v>
      </c>
      <c r="D117" s="39"/>
      <c r="E117" s="52"/>
      <c r="F117" s="39"/>
      <c r="G117" s="39"/>
      <c r="H117" s="39"/>
    </row>
    <row r="118" spans="1:8" ht="48" customHeight="1" thickBot="1">
      <c r="A118" s="38" t="s">
        <v>87</v>
      </c>
      <c r="B118" s="26">
        <v>2630</v>
      </c>
      <c r="C118" s="26">
        <v>243</v>
      </c>
      <c r="D118" s="39"/>
      <c r="E118" s="61">
        <f>E119+E121+E122</f>
        <v>0</v>
      </c>
      <c r="F118" s="61">
        <f>F119+F121+F122</f>
        <v>0</v>
      </c>
      <c r="G118" s="61">
        <f>G119+G121+G122</f>
        <v>0</v>
      </c>
      <c r="H118" s="61">
        <f>H119+H121+H122</f>
        <v>0</v>
      </c>
    </row>
    <row r="119" spans="1:8" ht="15">
      <c r="A119" s="78" t="s">
        <v>8</v>
      </c>
      <c r="B119" s="181">
        <v>2631</v>
      </c>
      <c r="C119" s="181">
        <v>243</v>
      </c>
      <c r="D119" s="181">
        <v>225</v>
      </c>
      <c r="E119" s="183"/>
      <c r="F119" s="183"/>
      <c r="G119" s="183"/>
      <c r="H119" s="181"/>
    </row>
    <row r="120" spans="1:8" ht="30.75" thickBot="1">
      <c r="A120" s="80" t="s">
        <v>170</v>
      </c>
      <c r="B120" s="182"/>
      <c r="C120" s="182"/>
      <c r="D120" s="182"/>
      <c r="E120" s="184"/>
      <c r="F120" s="184"/>
      <c r="G120" s="184"/>
      <c r="H120" s="182"/>
    </row>
    <row r="121" spans="1:8" ht="15.75" thickBot="1">
      <c r="A121" s="80" t="s">
        <v>163</v>
      </c>
      <c r="B121" s="26">
        <v>2632</v>
      </c>
      <c r="C121" s="26">
        <v>243</v>
      </c>
      <c r="D121" s="26">
        <v>226</v>
      </c>
      <c r="E121" s="39"/>
      <c r="F121" s="39"/>
      <c r="G121" s="39"/>
      <c r="H121" s="39"/>
    </row>
    <row r="122" spans="1:8" ht="30.75" thickBot="1">
      <c r="A122" s="80" t="s">
        <v>171</v>
      </c>
      <c r="B122" s="26">
        <v>2633</v>
      </c>
      <c r="C122" s="26">
        <v>243</v>
      </c>
      <c r="D122" s="26">
        <v>228</v>
      </c>
      <c r="E122" s="39"/>
      <c r="F122" s="39"/>
      <c r="G122" s="39"/>
      <c r="H122" s="39"/>
    </row>
    <row r="123" spans="1:8" ht="15.75" thickBot="1">
      <c r="A123" s="80" t="s">
        <v>136</v>
      </c>
      <c r="B123" s="26"/>
      <c r="C123" s="26"/>
      <c r="D123" s="26"/>
      <c r="E123" s="39"/>
      <c r="F123" s="39"/>
      <c r="G123" s="39"/>
      <c r="H123" s="39"/>
    </row>
    <row r="124" spans="1:8" ht="30" customHeight="1" thickBot="1">
      <c r="A124" s="38" t="s">
        <v>75</v>
      </c>
      <c r="B124" s="211">
        <v>2640</v>
      </c>
      <c r="C124" s="26">
        <v>244</v>
      </c>
      <c r="D124" s="39"/>
      <c r="E124" s="127">
        <f>E125+E127+E128+E129+E130+E131+E132+E133+E134+E135+E136+E137+E138+E139+E140+E141</f>
        <v>25132319.44</v>
      </c>
      <c r="F124" s="127">
        <f>F125+F127+F128+F129+F130+F131+F132+F133+F134+F135+F136+F137+F138+F139+F140+F141</f>
        <v>22648700</v>
      </c>
      <c r="G124" s="127">
        <f>G125+G127+G128+G129+G130+G131+G132+G133+G134+G135+G136+G137+G138+G139+G140+G141</f>
        <v>22637200</v>
      </c>
      <c r="H124" s="61">
        <f>H125+H127+H128+H129+H130+H131+H132+H133+H134+H135+H136+H137+H138+H139+H140+H141</f>
        <v>0</v>
      </c>
    </row>
    <row r="125" spans="1:8" ht="15">
      <c r="A125" s="78" t="s">
        <v>8</v>
      </c>
      <c r="B125" s="212"/>
      <c r="C125" s="181">
        <v>244</v>
      </c>
      <c r="D125" s="181">
        <v>221</v>
      </c>
      <c r="E125" s="187">
        <f>'стр.2 раздел 1 ФОМС'!E120+'стр.2 раздел 1 БЮДЖЕТ'!E118+'стр.2 раздел 1 ПЛАТНЫЕ'!E124</f>
        <v>971000</v>
      </c>
      <c r="F125" s="187">
        <f>'стр.2 раздел 1 ФОМС'!F120+'стр.2 раздел 1 БЮДЖЕТ'!F118+'стр.2 раздел 1 ПЛАТНЫЕ'!F124</f>
        <v>971000</v>
      </c>
      <c r="G125" s="187">
        <f>'стр.2 раздел 1 ФОМС'!G120+'стр.2 раздел 1 БЮДЖЕТ'!G118+'стр.2 раздел 1 ПЛАТНЫЕ'!G124</f>
        <v>971000</v>
      </c>
      <c r="H125" s="181"/>
    </row>
    <row r="126" spans="1:8" ht="15.75" thickBot="1">
      <c r="A126" s="80" t="s">
        <v>172</v>
      </c>
      <c r="B126" s="212"/>
      <c r="C126" s="182">
        <v>244</v>
      </c>
      <c r="D126" s="182">
        <v>221</v>
      </c>
      <c r="E126" s="188"/>
      <c r="F126" s="188"/>
      <c r="G126" s="188"/>
      <c r="H126" s="182"/>
    </row>
    <row r="127" spans="1:8" ht="15.75" thickBot="1">
      <c r="A127" s="80" t="s">
        <v>162</v>
      </c>
      <c r="B127" s="212"/>
      <c r="C127" s="26">
        <v>244</v>
      </c>
      <c r="D127" s="26">
        <v>222</v>
      </c>
      <c r="E127" s="52">
        <f>'стр.2 раздел 1 ФОМС'!E122+'стр.2 раздел 1 БЮДЖЕТ'!E120+'стр.2 раздел 1 ПЛАТНЫЕ'!E125</f>
        <v>0</v>
      </c>
      <c r="F127" s="52">
        <f>'стр.2 раздел 1 ФОМС'!F122+'стр.2 раздел 1 БЮДЖЕТ'!F120+'стр.2 раздел 1 ПЛАТНЫЕ'!F125</f>
        <v>0</v>
      </c>
      <c r="G127" s="52">
        <f>'стр.2 раздел 1 ФОМС'!G122+'стр.2 раздел 1 БЮДЖЕТ'!G120+'стр.2 раздел 1 ПЛАТНЫЕ'!G125</f>
        <v>0</v>
      </c>
      <c r="H127" s="39"/>
    </row>
    <row r="128" spans="1:8" ht="15.75" thickBot="1">
      <c r="A128" s="80" t="s">
        <v>174</v>
      </c>
      <c r="B128" s="212"/>
      <c r="C128" s="26">
        <v>244</v>
      </c>
      <c r="D128" s="26">
        <v>223</v>
      </c>
      <c r="E128" s="52">
        <f>'стр.2 раздел 1 ФОМС'!E123+'стр.2 раздел 1 БЮДЖЕТ'!E121+'стр.2 раздел 1 ПЛАТНЫЕ'!E126</f>
        <v>6323300</v>
      </c>
      <c r="F128" s="52">
        <f>'стр.2 раздел 1 ФОМС'!F123+'стр.2 раздел 1 БЮДЖЕТ'!F121+'стр.2 раздел 1 ПЛАТНЫЕ'!F126</f>
        <v>6289500</v>
      </c>
      <c r="G128" s="52">
        <f>'стр.2 раздел 1 ФОМС'!G123+'стр.2 раздел 1 БЮДЖЕТ'!G121+'стр.2 раздел 1 ПЛАТНЫЕ'!G126</f>
        <v>6283100</v>
      </c>
      <c r="H128" s="39"/>
    </row>
    <row r="129" spans="1:8" ht="63.75" customHeight="1" thickBot="1">
      <c r="A129" s="80" t="s">
        <v>173</v>
      </c>
      <c r="B129" s="212"/>
      <c r="C129" s="26">
        <v>244</v>
      </c>
      <c r="D129" s="26">
        <v>224</v>
      </c>
      <c r="E129" s="52">
        <f>'стр.2 раздел 1 ПЛАТНЫЕ'!E127</f>
        <v>0</v>
      </c>
      <c r="F129" s="52">
        <f>'стр.2 раздел 1 ПЛАТНЫЕ'!F127</f>
        <v>0</v>
      </c>
      <c r="G129" s="52">
        <f>'стр.2 раздел 1 ПЛАТНЫЕ'!G127</f>
        <v>0</v>
      </c>
      <c r="H129" s="39"/>
    </row>
    <row r="130" spans="1:8" ht="30.75" thickBot="1">
      <c r="A130" s="80" t="s">
        <v>170</v>
      </c>
      <c r="B130" s="212"/>
      <c r="C130" s="26">
        <v>244</v>
      </c>
      <c r="D130" s="26">
        <v>225</v>
      </c>
      <c r="E130" s="52">
        <f>'стр.2 раздел 1 ФОМС'!E125+'стр.2 раздел 1 БЮДЖЕТ'!E123+'стр.2 раздел 1 ПЛАТНЫЕ'!E128</f>
        <v>2810200</v>
      </c>
      <c r="F130" s="52">
        <f>'стр.2 раздел 1 ФОМС'!F125+'стр.2 раздел 1 БЮДЖЕТ'!F123+'стр.2 раздел 1 ПЛАТНЫЕ'!F128</f>
        <v>2620000</v>
      </c>
      <c r="G130" s="52">
        <f>'стр.2 раздел 1 ФОМС'!G125+'стр.2 раздел 1 БЮДЖЕТ'!G123+'стр.2 раздел 1 ПЛАТНЫЕ'!G128</f>
        <v>2620000</v>
      </c>
      <c r="H130" s="39"/>
    </row>
    <row r="131" spans="1:8" ht="15.75" thickBot="1">
      <c r="A131" s="80" t="s">
        <v>163</v>
      </c>
      <c r="B131" s="212"/>
      <c r="C131" s="26">
        <v>244</v>
      </c>
      <c r="D131" s="26">
        <v>226</v>
      </c>
      <c r="E131" s="52">
        <f>'стр.2 раздел 1 ФОМС'!E126+'стр.2 раздел 1 БЮДЖЕТ'!E124+'стр.2 раздел 1 ПЛАТНЫЕ'!E129</f>
        <v>3250000</v>
      </c>
      <c r="F131" s="52">
        <f>'стр.2 раздел 1 ФОМС'!F126+'стр.2 раздел 1 БЮДЖЕТ'!F124+'стр.2 раздел 1 ПЛАТНЫЕ'!F129</f>
        <v>3050000</v>
      </c>
      <c r="G131" s="52">
        <f>'стр.2 раздел 1 ФОМС'!G126+'стр.2 раздел 1 БЮДЖЕТ'!G124+'стр.2 раздел 1 ПЛАТНЫЕ'!G129</f>
        <v>3050000</v>
      </c>
      <c r="H131" s="39"/>
    </row>
    <row r="132" spans="1:8" ht="15.75" thickBot="1">
      <c r="A132" s="80" t="s">
        <v>175</v>
      </c>
      <c r="B132" s="212"/>
      <c r="C132" s="26">
        <v>244</v>
      </c>
      <c r="D132" s="26">
        <v>227</v>
      </c>
      <c r="E132" s="52">
        <f>'стр.2 раздел 1 ФОМС'!E127+'стр.2 раздел 1 БЮДЖЕТ'!E125+'стр.2 раздел 1 ПЛАТНЫЕ'!E130</f>
        <v>60000</v>
      </c>
      <c r="F132" s="52">
        <f>'стр.2 раздел 1 ФОМС'!F127+'стр.2 раздел 1 БЮДЖЕТ'!F125+'стр.2 раздел 1 ПЛАТНЫЕ'!F130</f>
        <v>0</v>
      </c>
      <c r="G132" s="52">
        <f>'стр.2 раздел 1 ФОМС'!G127+'стр.2 раздел 1 БЮДЖЕТ'!G125+'стр.2 раздел 1 ПЛАТНЫЕ'!G130</f>
        <v>0</v>
      </c>
      <c r="H132" s="39"/>
    </row>
    <row r="133" spans="1:8" ht="60.75" thickBot="1">
      <c r="A133" s="80" t="s">
        <v>177</v>
      </c>
      <c r="B133" s="212"/>
      <c r="C133" s="26">
        <v>244</v>
      </c>
      <c r="D133" s="26">
        <v>229</v>
      </c>
      <c r="E133" s="39"/>
      <c r="F133" s="39"/>
      <c r="G133" s="39"/>
      <c r="H133" s="39"/>
    </row>
    <row r="134" spans="1:8" ht="30.75" thickBot="1">
      <c r="A134" s="80" t="s">
        <v>176</v>
      </c>
      <c r="B134" s="212"/>
      <c r="C134" s="26">
        <v>244</v>
      </c>
      <c r="D134" s="26">
        <v>310</v>
      </c>
      <c r="E134" s="52">
        <f>'стр.2 раздел 1 ФОМС'!E129+'стр.2 раздел 1 БЮДЖЕТ'!E127+'стр.2 раздел 1 ПЛАТНЫЕ'!E132</f>
        <v>2100000</v>
      </c>
      <c r="F134" s="52">
        <f>'стр.2 раздел 1 ФОМС'!F129+'стр.2 раздел 1 БЮДЖЕТ'!F127+'стр.2 раздел 1 ПЛАТНЫЕ'!F132</f>
        <v>400000</v>
      </c>
      <c r="G134" s="52">
        <f>'стр.2 раздел 1 ФОМС'!G129+'стр.2 раздел 1 БЮДЖЕТ'!G127+'стр.2 раздел 1 ПЛАТНЫЕ'!G132</f>
        <v>400000</v>
      </c>
      <c r="H134" s="39"/>
    </row>
    <row r="135" spans="1:8" ht="60.75" thickBot="1">
      <c r="A135" s="80" t="s">
        <v>179</v>
      </c>
      <c r="B135" s="212"/>
      <c r="C135" s="26">
        <v>244</v>
      </c>
      <c r="D135" s="26">
        <v>341</v>
      </c>
      <c r="E135" s="52">
        <f>'стр.2 раздел 1 ФОМС'!E130+'стр.2 раздел 1 БЮДЖЕТ'!E128+'стр.2 раздел 1 ПЛАТНЫЕ'!E133</f>
        <v>6303900</v>
      </c>
      <c r="F135" s="52">
        <f>'стр.2 раздел 1 ФОМС'!F130+'стр.2 раздел 1 БЮДЖЕТ'!F128+'стр.2 раздел 1 ПЛАТНЫЕ'!F133</f>
        <v>6304500</v>
      </c>
      <c r="G135" s="52">
        <f>'стр.2 раздел 1 ФОМС'!G130+'стр.2 раздел 1 БЮДЖЕТ'!G128+'стр.2 раздел 1 ПЛАТНЫЕ'!G133</f>
        <v>6301400</v>
      </c>
      <c r="H135" s="39"/>
    </row>
    <row r="136" spans="1:8" ht="30.75" thickBot="1">
      <c r="A136" s="80" t="s">
        <v>178</v>
      </c>
      <c r="B136" s="212"/>
      <c r="C136" s="26">
        <v>244</v>
      </c>
      <c r="D136" s="26">
        <v>342</v>
      </c>
      <c r="E136" s="52">
        <f>'стр.2 раздел 1 ФОМС'!E131+'стр.2 раздел 1 БЮДЖЕТ'!E129+'стр.2 раздел 1 ПЛАТНЫЕ'!E134</f>
        <v>0</v>
      </c>
      <c r="F136" s="52">
        <f>'стр.2 раздел 1 ФОМС'!F131+'стр.2 раздел 1 БЮДЖЕТ'!F129+'стр.2 раздел 1 ПЛАТНЫЕ'!F134</f>
        <v>0</v>
      </c>
      <c r="G136" s="52">
        <f>'стр.2 раздел 1 ФОМС'!G131+'стр.2 раздел 1 БЮДЖЕТ'!G129+'стр.2 раздел 1 ПЛАТНЫЕ'!G134</f>
        <v>0</v>
      </c>
      <c r="H136" s="39"/>
    </row>
    <row r="137" spans="1:8" ht="30.75" thickBot="1">
      <c r="A137" s="80" t="s">
        <v>183</v>
      </c>
      <c r="B137" s="212"/>
      <c r="C137" s="26">
        <v>244</v>
      </c>
      <c r="D137" s="26">
        <v>343</v>
      </c>
      <c r="E137" s="52">
        <f>'стр.2 раздел 1 ФОМС'!E132+'стр.2 раздел 1 БЮДЖЕТ'!E130+'стр.2 раздел 1 ПЛАТНЫЕ'!E135</f>
        <v>830000</v>
      </c>
      <c r="F137" s="52">
        <f>'стр.2 раздел 1 ФОМС'!F132+'стр.2 раздел 1 БЮДЖЕТ'!F130+'стр.2 раздел 1 ПЛАТНЫЕ'!F135</f>
        <v>800000</v>
      </c>
      <c r="G137" s="52">
        <f>'стр.2 раздел 1 ФОМС'!G132+'стр.2 раздел 1 БЮДЖЕТ'!G130+'стр.2 раздел 1 ПЛАТНЫЕ'!G135</f>
        <v>800000</v>
      </c>
      <c r="H137" s="39"/>
    </row>
    <row r="138" spans="1:8" ht="30.75" thickBot="1">
      <c r="A138" s="80" t="s">
        <v>182</v>
      </c>
      <c r="B138" s="212"/>
      <c r="C138" s="26">
        <v>244</v>
      </c>
      <c r="D138" s="26">
        <v>344</v>
      </c>
      <c r="E138" s="52">
        <f>'стр.2 раздел 1 ФОМС'!E133+'стр.2 раздел 1 БЮДЖЕТ'!E131+'стр.2 раздел 1 ПЛАТНЫЕ'!E136</f>
        <v>430000</v>
      </c>
      <c r="F138" s="52">
        <f>'стр.2 раздел 1 ФОМС'!F133+'стр.2 раздел 1 БЮДЖЕТ'!F131+'стр.2 раздел 1 ПЛАТНЫЕ'!F136</f>
        <v>130000</v>
      </c>
      <c r="G138" s="52">
        <f>'стр.2 раздел 1 ФОМС'!G133+'стр.2 раздел 1 БЮДЖЕТ'!G131+'стр.2 раздел 1 ПЛАТНЫЕ'!G136</f>
        <v>130000</v>
      </c>
      <c r="H138" s="39"/>
    </row>
    <row r="139" spans="1:8" ht="30.75" thickBot="1">
      <c r="A139" s="80" t="s">
        <v>181</v>
      </c>
      <c r="B139" s="212"/>
      <c r="C139" s="26">
        <v>244</v>
      </c>
      <c r="D139" s="26">
        <v>345</v>
      </c>
      <c r="E139" s="52">
        <f>'стр.2 раздел 1 ФОМС'!E134+'стр.2 раздел 1 БЮДЖЕТ'!E132+'стр.2 раздел 1 ПЛАТНЫЕ'!E137</f>
        <v>73336.48000000001</v>
      </c>
      <c r="F139" s="52">
        <f>'стр.2 раздел 1 ФОМС'!F134+'стр.2 раздел 1 БЮДЖЕТ'!F132+'стр.2 раздел 1 ПЛАТНЫЕ'!F137</f>
        <v>73100</v>
      </c>
      <c r="G139" s="52">
        <f>'стр.2 раздел 1 ФОМС'!G134+'стр.2 раздел 1 БЮДЖЕТ'!G132+'стр.2 раздел 1 ПЛАТНЫЕ'!G137</f>
        <v>71100</v>
      </c>
      <c r="H139" s="39"/>
    </row>
    <row r="140" spans="1:8" ht="30.75" thickBot="1">
      <c r="A140" s="80" t="s">
        <v>180</v>
      </c>
      <c r="B140" s="212"/>
      <c r="C140" s="26">
        <v>244</v>
      </c>
      <c r="D140" s="26">
        <v>346</v>
      </c>
      <c r="E140" s="52">
        <f>'стр.2 раздел 1 ФОМС'!E135+'стр.2 раздел 1 БЮДЖЕТ'!E133+'стр.2 раздел 1 ПЛАТНЫЕ'!E138</f>
        <v>1980582.96</v>
      </c>
      <c r="F140" s="52">
        <f>'стр.2 раздел 1 ФОМС'!F135+'стр.2 раздел 1 БЮДЖЕТ'!F133+'стр.2 раздел 1 ПЛАТНЫЕ'!F138</f>
        <v>2010600</v>
      </c>
      <c r="G140" s="52">
        <f>'стр.2 раздел 1 ФОМС'!G135+'стр.2 раздел 1 БЮДЖЕТ'!G133+'стр.2 раздел 1 ПЛАТНЫЕ'!G138</f>
        <v>2010600</v>
      </c>
      <c r="H140" s="39"/>
    </row>
    <row r="141" spans="1:8" ht="45.75" thickBot="1">
      <c r="A141" s="80" t="s">
        <v>184</v>
      </c>
      <c r="B141" s="213"/>
      <c r="C141" s="26">
        <v>244</v>
      </c>
      <c r="D141" s="26">
        <v>349</v>
      </c>
      <c r="E141" s="39"/>
      <c r="F141" s="39"/>
      <c r="G141" s="39"/>
      <c r="H141" s="39"/>
    </row>
    <row r="142" spans="1:8" ht="33.75" customHeight="1" thickBot="1">
      <c r="A142" s="38" t="s">
        <v>86</v>
      </c>
      <c r="B142" s="26">
        <v>2650</v>
      </c>
      <c r="C142" s="26">
        <v>400</v>
      </c>
      <c r="D142" s="39"/>
      <c r="E142" s="39"/>
      <c r="F142" s="39"/>
      <c r="G142" s="39"/>
      <c r="H142" s="39"/>
    </row>
    <row r="143" spans="1:8" ht="16.5" customHeight="1">
      <c r="A143" s="78" t="s">
        <v>9</v>
      </c>
      <c r="B143" s="181">
        <v>2651</v>
      </c>
      <c r="C143" s="181">
        <v>406</v>
      </c>
      <c r="D143" s="183"/>
      <c r="E143" s="183"/>
      <c r="F143" s="183"/>
      <c r="G143" s="183"/>
      <c r="H143" s="183"/>
    </row>
    <row r="144" spans="1:8" ht="46.5" customHeight="1" thickBot="1">
      <c r="A144" s="80" t="s">
        <v>85</v>
      </c>
      <c r="B144" s="182"/>
      <c r="C144" s="182"/>
      <c r="D144" s="184"/>
      <c r="E144" s="184"/>
      <c r="F144" s="184"/>
      <c r="G144" s="184"/>
      <c r="H144" s="184"/>
    </row>
    <row r="145" spans="1:8" ht="61.5" customHeight="1" thickBot="1">
      <c r="A145" s="80" t="s">
        <v>84</v>
      </c>
      <c r="B145" s="26">
        <v>2652</v>
      </c>
      <c r="C145" s="26">
        <v>407</v>
      </c>
      <c r="D145" s="39"/>
      <c r="E145" s="39"/>
      <c r="F145" s="39"/>
      <c r="G145" s="39"/>
      <c r="H145" s="39"/>
    </row>
    <row r="146" spans="1:8" ht="21.75" customHeight="1" thickBot="1">
      <c r="A146" s="24" t="s">
        <v>76</v>
      </c>
      <c r="B146" s="26">
        <v>3000</v>
      </c>
      <c r="C146" s="26">
        <v>100</v>
      </c>
      <c r="D146" s="39"/>
      <c r="E146" s="39"/>
      <c r="F146" s="39"/>
      <c r="G146" s="39"/>
      <c r="H146" s="26" t="s">
        <v>14</v>
      </c>
    </row>
    <row r="147" spans="1:8" ht="12.75" customHeight="1">
      <c r="A147" s="46" t="s">
        <v>9</v>
      </c>
      <c r="B147" s="181">
        <v>3010</v>
      </c>
      <c r="C147" s="181">
        <v>180</v>
      </c>
      <c r="D147" s="181">
        <v>189</v>
      </c>
      <c r="E147" s="183"/>
      <c r="F147" s="183"/>
      <c r="G147" s="183"/>
      <c r="H147" s="181" t="s">
        <v>14</v>
      </c>
    </row>
    <row r="148" spans="1:8" ht="15" customHeight="1" thickBot="1">
      <c r="A148" s="38" t="s">
        <v>77</v>
      </c>
      <c r="B148" s="182"/>
      <c r="C148" s="182"/>
      <c r="D148" s="182"/>
      <c r="E148" s="184"/>
      <c r="F148" s="184"/>
      <c r="G148" s="184"/>
      <c r="H148" s="182"/>
    </row>
    <row r="149" spans="1:8" ht="14.25" customHeight="1" thickBot="1">
      <c r="A149" s="38" t="s">
        <v>78</v>
      </c>
      <c r="B149" s="26">
        <v>3020</v>
      </c>
      <c r="C149" s="26">
        <v>180</v>
      </c>
      <c r="D149" s="26">
        <v>131</v>
      </c>
      <c r="E149" s="39"/>
      <c r="F149" s="39"/>
      <c r="G149" s="39"/>
      <c r="H149" s="26" t="s">
        <v>14</v>
      </c>
    </row>
    <row r="150" spans="1:8" ht="18" customHeight="1" thickBot="1">
      <c r="A150" s="38" t="s">
        <v>79</v>
      </c>
      <c r="B150" s="26">
        <v>3030</v>
      </c>
      <c r="C150" s="26"/>
      <c r="D150" s="39"/>
      <c r="E150" s="39"/>
      <c r="F150" s="39"/>
      <c r="G150" s="39"/>
      <c r="H150" s="26" t="s">
        <v>14</v>
      </c>
    </row>
    <row r="151" spans="1:8" ht="15.75" customHeight="1" thickBot="1">
      <c r="A151" s="24" t="s">
        <v>80</v>
      </c>
      <c r="B151" s="26">
        <v>4000</v>
      </c>
      <c r="C151" s="26" t="s">
        <v>14</v>
      </c>
      <c r="D151" s="39"/>
      <c r="E151" s="39"/>
      <c r="F151" s="39"/>
      <c r="G151" s="39"/>
      <c r="H151" s="26" t="s">
        <v>14</v>
      </c>
    </row>
    <row r="152" spans="1:8" ht="15">
      <c r="A152" s="46" t="s">
        <v>8</v>
      </c>
      <c r="B152" s="181">
        <v>4010</v>
      </c>
      <c r="C152" s="181">
        <v>610</v>
      </c>
      <c r="D152" s="183"/>
      <c r="E152" s="183"/>
      <c r="F152" s="183"/>
      <c r="G152" s="183"/>
      <c r="H152" s="181" t="s">
        <v>14</v>
      </c>
    </row>
    <row r="153" spans="1:8" ht="19.5" customHeight="1" thickBot="1">
      <c r="A153" s="38" t="s">
        <v>81</v>
      </c>
      <c r="B153" s="182"/>
      <c r="C153" s="182"/>
      <c r="D153" s="184"/>
      <c r="E153" s="184"/>
      <c r="F153" s="184"/>
      <c r="G153" s="184"/>
      <c r="H153" s="182"/>
    </row>
    <row r="154" spans="1:8" ht="15.75" thickBot="1">
      <c r="A154" s="38"/>
      <c r="B154" s="26"/>
      <c r="C154" s="39"/>
      <c r="D154" s="39"/>
      <c r="E154" s="39"/>
      <c r="F154" s="39"/>
      <c r="G154" s="39"/>
      <c r="H154" s="26"/>
    </row>
    <row r="157" spans="5:8" ht="12.75">
      <c r="E157" s="35"/>
      <c r="F157" s="35"/>
      <c r="G157" s="35"/>
      <c r="H157" s="35"/>
    </row>
    <row r="158" spans="5:8" ht="12.75">
      <c r="E158" s="35"/>
      <c r="F158" s="35"/>
      <c r="G158" s="35"/>
      <c r="H158" s="35"/>
    </row>
  </sheetData>
  <sheetProtection/>
  <mergeCells count="141">
    <mergeCell ref="G119:G120"/>
    <mergeCell ref="H119:H120"/>
    <mergeCell ref="B124:B141"/>
    <mergeCell ref="H108:H109"/>
    <mergeCell ref="C125:C126"/>
    <mergeCell ref="D125:D126"/>
    <mergeCell ref="E125:E126"/>
    <mergeCell ref="F125:F126"/>
    <mergeCell ref="G125:G126"/>
    <mergeCell ref="H125:H126"/>
    <mergeCell ref="B115:B116"/>
    <mergeCell ref="C115:C116"/>
    <mergeCell ref="D115:D116"/>
    <mergeCell ref="E115:E116"/>
    <mergeCell ref="B102:B103"/>
    <mergeCell ref="C102:C103"/>
    <mergeCell ref="D102:D103"/>
    <mergeCell ref="E102:E103"/>
    <mergeCell ref="H63:H64"/>
    <mergeCell ref="B59:B60"/>
    <mergeCell ref="C59:C60"/>
    <mergeCell ref="H94:H95"/>
    <mergeCell ref="B108:B109"/>
    <mergeCell ref="C108:C109"/>
    <mergeCell ref="D108:D109"/>
    <mergeCell ref="E108:E109"/>
    <mergeCell ref="F108:F109"/>
    <mergeCell ref="G108:G109"/>
    <mergeCell ref="H6:H8"/>
    <mergeCell ref="B13:B14"/>
    <mergeCell ref="C13:C14"/>
    <mergeCell ref="D13:D14"/>
    <mergeCell ref="H59:H60"/>
    <mergeCell ref="B63:B64"/>
    <mergeCell ref="C63:C64"/>
    <mergeCell ref="D63:D64"/>
    <mergeCell ref="E63:E64"/>
    <mergeCell ref="F63:F64"/>
    <mergeCell ref="H13:H14"/>
    <mergeCell ref="B19:B20"/>
    <mergeCell ref="C19:C20"/>
    <mergeCell ref="D19:D20"/>
    <mergeCell ref="D59:D60"/>
    <mergeCell ref="A5:A8"/>
    <mergeCell ref="B5:B8"/>
    <mergeCell ref="C5:C8"/>
    <mergeCell ref="D5:D8"/>
    <mergeCell ref="E5:H5"/>
    <mergeCell ref="D51:D52"/>
    <mergeCell ref="E51:E52"/>
    <mergeCell ref="F51:F52"/>
    <mergeCell ref="G51:G52"/>
    <mergeCell ref="E13:E14"/>
    <mergeCell ref="F13:F14"/>
    <mergeCell ref="G13:G14"/>
    <mergeCell ref="H51:H52"/>
    <mergeCell ref="H57:H58"/>
    <mergeCell ref="B55:B56"/>
    <mergeCell ref="C55:C56"/>
    <mergeCell ref="D55:D56"/>
    <mergeCell ref="E55:E56"/>
    <mergeCell ref="F55:F56"/>
    <mergeCell ref="G55:G56"/>
    <mergeCell ref="B51:B52"/>
    <mergeCell ref="C51:C52"/>
    <mergeCell ref="D71:D72"/>
    <mergeCell ref="E71:E72"/>
    <mergeCell ref="F71:F72"/>
    <mergeCell ref="G71:G72"/>
    <mergeCell ref="H55:H56"/>
    <mergeCell ref="B57:B58"/>
    <mergeCell ref="C57:C58"/>
    <mergeCell ref="D57:D58"/>
    <mergeCell ref="H71:H72"/>
    <mergeCell ref="G63:G64"/>
    <mergeCell ref="B77:B78"/>
    <mergeCell ref="C77:C78"/>
    <mergeCell ref="D77:D78"/>
    <mergeCell ref="E77:E78"/>
    <mergeCell ref="F77:F78"/>
    <mergeCell ref="G77:G78"/>
    <mergeCell ref="H77:H78"/>
    <mergeCell ref="B71:B72"/>
    <mergeCell ref="C71:C72"/>
    <mergeCell ref="G83:G84"/>
    <mergeCell ref="H83:H84"/>
    <mergeCell ref="B81:B82"/>
    <mergeCell ref="C81:C82"/>
    <mergeCell ref="D81:D82"/>
    <mergeCell ref="E81:E82"/>
    <mergeCell ref="F81:F82"/>
    <mergeCell ref="G81:G82"/>
    <mergeCell ref="D89:D90"/>
    <mergeCell ref="E89:E90"/>
    <mergeCell ref="F89:F90"/>
    <mergeCell ref="G89:G90"/>
    <mergeCell ref="H81:H82"/>
    <mergeCell ref="B83:B84"/>
    <mergeCell ref="C83:C84"/>
    <mergeCell ref="D83:D84"/>
    <mergeCell ref="E83:E84"/>
    <mergeCell ref="F83:F84"/>
    <mergeCell ref="H89:H90"/>
    <mergeCell ref="F102:F103"/>
    <mergeCell ref="G102:G103"/>
    <mergeCell ref="H102:H103"/>
    <mergeCell ref="B89:B90"/>
    <mergeCell ref="C89:C90"/>
    <mergeCell ref="B94:B95"/>
    <mergeCell ref="C94:C95"/>
    <mergeCell ref="D94:D95"/>
    <mergeCell ref="F115:F116"/>
    <mergeCell ref="G115:G116"/>
    <mergeCell ref="B143:B144"/>
    <mergeCell ref="C143:C144"/>
    <mergeCell ref="D143:D144"/>
    <mergeCell ref="E143:E144"/>
    <mergeCell ref="F143:F144"/>
    <mergeCell ref="G143:G144"/>
    <mergeCell ref="B119:B120"/>
    <mergeCell ref="C119:C120"/>
    <mergeCell ref="C147:C148"/>
    <mergeCell ref="D147:D148"/>
    <mergeCell ref="E147:E148"/>
    <mergeCell ref="F147:F148"/>
    <mergeCell ref="G147:G148"/>
    <mergeCell ref="H115:H116"/>
    <mergeCell ref="H143:H144"/>
    <mergeCell ref="D119:D120"/>
    <mergeCell ref="E119:E120"/>
    <mergeCell ref="F119:F120"/>
    <mergeCell ref="A2:H2"/>
    <mergeCell ref="H147:H148"/>
    <mergeCell ref="B152:B153"/>
    <mergeCell ref="C152:C153"/>
    <mergeCell ref="D152:D153"/>
    <mergeCell ref="E152:E153"/>
    <mergeCell ref="F152:F153"/>
    <mergeCell ref="G152:G153"/>
    <mergeCell ref="H152:H153"/>
    <mergeCell ref="B147:B148"/>
  </mergeCells>
  <printOptions/>
  <pageMargins left="0.31496062992125984" right="0.31496062992125984" top="0.4724409448818898" bottom="0.2755905511811024" header="0.31496062992125984" footer="0.31496062992125984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53"/>
  <sheetViews>
    <sheetView zoomScale="90" zoomScaleNormal="90" zoomScalePageLayoutView="0" workbookViewId="0" topLeftCell="A129">
      <selection activeCell="E132" sqref="E132:E135"/>
    </sheetView>
  </sheetViews>
  <sheetFormatPr defaultColWidth="8.875" defaultRowHeight="12.75"/>
  <cols>
    <col min="1" max="1" width="45.875" style="19" customWidth="1"/>
    <col min="2" max="2" width="8.875" style="19" customWidth="1"/>
    <col min="3" max="3" width="12.00390625" style="19" customWidth="1"/>
    <col min="4" max="4" width="11.75390625" style="19" customWidth="1"/>
    <col min="5" max="6" width="17.875" style="19" customWidth="1"/>
    <col min="7" max="7" width="18.25390625" style="19" customWidth="1"/>
    <col min="8" max="8" width="14.25390625" style="19" customWidth="1"/>
    <col min="9" max="9" width="8.875" style="19" customWidth="1"/>
    <col min="10" max="10" width="18.00390625" style="19" bestFit="1" customWidth="1"/>
    <col min="11" max="16384" width="8.875" style="19" customWidth="1"/>
  </cols>
  <sheetData>
    <row r="1" ht="12.75">
      <c r="G1" s="19" t="s">
        <v>207</v>
      </c>
    </row>
    <row r="2" spans="1:8" ht="18.75">
      <c r="A2" s="180" t="s">
        <v>206</v>
      </c>
      <c r="B2" s="180"/>
      <c r="C2" s="180"/>
      <c r="D2" s="180"/>
      <c r="E2" s="180"/>
      <c r="F2" s="180"/>
      <c r="G2" s="180"/>
      <c r="H2" s="180"/>
    </row>
    <row r="3" spans="1:6" ht="12.75" customHeight="1">
      <c r="A3" s="18"/>
      <c r="B3" s="18"/>
      <c r="C3" s="18" t="s">
        <v>212</v>
      </c>
      <c r="D3" s="18"/>
      <c r="E3" s="18"/>
      <c r="F3" s="18"/>
    </row>
    <row r="4" ht="19.5" thickBot="1">
      <c r="C4" s="17"/>
    </row>
    <row r="5" spans="1:8" ht="15.75" thickBot="1">
      <c r="A5" s="201" t="s">
        <v>7</v>
      </c>
      <c r="B5" s="201" t="s">
        <v>13</v>
      </c>
      <c r="C5" s="201" t="s">
        <v>34</v>
      </c>
      <c r="D5" s="201" t="s">
        <v>132</v>
      </c>
      <c r="E5" s="204" t="s">
        <v>35</v>
      </c>
      <c r="F5" s="205"/>
      <c r="G5" s="205"/>
      <c r="H5" s="206"/>
    </row>
    <row r="6" spans="1:8" ht="15">
      <c r="A6" s="202"/>
      <c r="B6" s="202"/>
      <c r="C6" s="202"/>
      <c r="D6" s="202"/>
      <c r="E6" s="20" t="s">
        <v>185</v>
      </c>
      <c r="F6" s="20" t="s">
        <v>186</v>
      </c>
      <c r="G6" s="20" t="s">
        <v>187</v>
      </c>
      <c r="H6" s="201" t="s">
        <v>38</v>
      </c>
    </row>
    <row r="7" spans="1:8" ht="30">
      <c r="A7" s="202"/>
      <c r="B7" s="202"/>
      <c r="C7" s="202"/>
      <c r="D7" s="202"/>
      <c r="E7" s="20" t="s">
        <v>83</v>
      </c>
      <c r="F7" s="20" t="s">
        <v>36</v>
      </c>
      <c r="G7" s="20" t="s">
        <v>37</v>
      </c>
      <c r="H7" s="202"/>
    </row>
    <row r="8" spans="1:8" ht="2.25" customHeight="1" thickBot="1">
      <c r="A8" s="203"/>
      <c r="B8" s="203"/>
      <c r="C8" s="203"/>
      <c r="D8" s="203"/>
      <c r="E8" s="22"/>
      <c r="F8" s="23"/>
      <c r="G8" s="23"/>
      <c r="H8" s="203"/>
    </row>
    <row r="9" spans="1:8" ht="15.75" thickBot="1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8" ht="30" customHeight="1" thickBot="1">
      <c r="A10" s="24" t="s">
        <v>39</v>
      </c>
      <c r="B10" s="25" t="s">
        <v>19</v>
      </c>
      <c r="C10" s="26" t="s">
        <v>14</v>
      </c>
      <c r="D10" s="26" t="s">
        <v>14</v>
      </c>
      <c r="E10" s="109">
        <v>9039702.15</v>
      </c>
      <c r="F10" s="29">
        <v>0</v>
      </c>
      <c r="G10" s="29">
        <v>0</v>
      </c>
      <c r="H10" s="29">
        <v>0</v>
      </c>
    </row>
    <row r="11" spans="1:8" ht="30" customHeight="1" thickBot="1">
      <c r="A11" s="24" t="s">
        <v>40</v>
      </c>
      <c r="B11" s="25" t="s">
        <v>88</v>
      </c>
      <c r="C11" s="26" t="s">
        <v>14</v>
      </c>
      <c r="D11" s="26" t="s">
        <v>14</v>
      </c>
      <c r="E11" s="29">
        <v>0</v>
      </c>
      <c r="F11" s="29">
        <v>0</v>
      </c>
      <c r="G11" s="29">
        <v>0</v>
      </c>
      <c r="H11" s="29">
        <v>0</v>
      </c>
    </row>
    <row r="12" spans="1:8" ht="22.5" customHeight="1" thickBot="1">
      <c r="A12" s="31" t="s">
        <v>41</v>
      </c>
      <c r="B12" s="32">
        <v>1000</v>
      </c>
      <c r="C12" s="33"/>
      <c r="D12" s="33"/>
      <c r="E12" s="34">
        <f>E13+E18+E29+E36+E44+E47+E50</f>
        <v>149625416.64</v>
      </c>
      <c r="F12" s="34">
        <f>F13+F18+F29+F36+F44+F47+F50</f>
        <v>152427649.15</v>
      </c>
      <c r="G12" s="34">
        <f>G13+G18+G29+G36+G44+G47+G50</f>
        <v>160658742.2</v>
      </c>
      <c r="H12" s="98">
        <f>H13+H18+H29+H36+H44+H47+H50</f>
        <v>0</v>
      </c>
    </row>
    <row r="13" spans="1:8" ht="15.75" customHeight="1">
      <c r="A13" s="36" t="s">
        <v>9</v>
      </c>
      <c r="B13" s="207">
        <v>1100</v>
      </c>
      <c r="C13" s="207">
        <v>120</v>
      </c>
      <c r="D13" s="209"/>
      <c r="E13" s="197">
        <f>E16+E17</f>
        <v>0</v>
      </c>
      <c r="F13" s="197">
        <f>F16+F17</f>
        <v>0</v>
      </c>
      <c r="G13" s="197">
        <f>G16+G17</f>
        <v>0</v>
      </c>
      <c r="H13" s="197">
        <f>H16+H17</f>
        <v>0</v>
      </c>
    </row>
    <row r="14" spans="1:8" ht="15.75" customHeight="1" thickBot="1">
      <c r="A14" s="37" t="s">
        <v>42</v>
      </c>
      <c r="B14" s="208"/>
      <c r="C14" s="208"/>
      <c r="D14" s="210"/>
      <c r="E14" s="198"/>
      <c r="F14" s="198"/>
      <c r="G14" s="198"/>
      <c r="H14" s="198"/>
    </row>
    <row r="15" spans="1:8" ht="16.5" customHeight="1" thickBot="1">
      <c r="A15" s="38" t="s">
        <v>9</v>
      </c>
      <c r="B15" s="26">
        <v>1110</v>
      </c>
      <c r="C15" s="26"/>
      <c r="D15" s="39"/>
      <c r="E15" s="29"/>
      <c r="F15" s="29"/>
      <c r="G15" s="29"/>
      <c r="H15" s="29"/>
    </row>
    <row r="16" spans="1:8" ht="75.75" thickBot="1">
      <c r="A16" s="38" t="s">
        <v>137</v>
      </c>
      <c r="B16" s="26">
        <v>1111</v>
      </c>
      <c r="C16" s="26">
        <v>120</v>
      </c>
      <c r="D16" s="26">
        <v>121</v>
      </c>
      <c r="E16" s="29"/>
      <c r="F16" s="29"/>
      <c r="G16" s="29"/>
      <c r="H16" s="29"/>
    </row>
    <row r="17" spans="1:8" ht="16.5" customHeight="1" thickBot="1">
      <c r="A17" s="38" t="s">
        <v>136</v>
      </c>
      <c r="B17" s="26"/>
      <c r="C17" s="26"/>
      <c r="D17" s="39"/>
      <c r="E17" s="29"/>
      <c r="F17" s="29"/>
      <c r="G17" s="29"/>
      <c r="H17" s="29"/>
    </row>
    <row r="18" spans="1:8" ht="31.5" customHeight="1" thickBot="1">
      <c r="A18" s="37" t="s">
        <v>43</v>
      </c>
      <c r="B18" s="43">
        <v>1200</v>
      </c>
      <c r="C18" s="43">
        <v>130</v>
      </c>
      <c r="D18" s="44"/>
      <c r="E18" s="45">
        <f>E19+E21+E22+E23+E24+E25+E26+E28+E27</f>
        <v>148225416.64</v>
      </c>
      <c r="F18" s="45">
        <f>F19+F21+F22+F23+F24+F25+F26+F28</f>
        <v>152427649.15</v>
      </c>
      <c r="G18" s="45">
        <f>G19+G21+G22+G23+G24+G25+G26+G28</f>
        <v>160658742.2</v>
      </c>
      <c r="H18" s="45">
        <f>H19+H21+H22+H23+H24+H25+H26+H28</f>
        <v>0</v>
      </c>
    </row>
    <row r="19" spans="1:8" ht="17.25" customHeight="1">
      <c r="A19" s="46" t="s">
        <v>9</v>
      </c>
      <c r="B19" s="181">
        <v>1210</v>
      </c>
      <c r="C19" s="181">
        <v>130</v>
      </c>
      <c r="D19" s="181">
        <v>131</v>
      </c>
      <c r="E19" s="49"/>
      <c r="F19" s="49"/>
      <c r="G19" s="49"/>
      <c r="H19" s="49"/>
    </row>
    <row r="20" spans="1:8" ht="51" customHeight="1" thickBot="1">
      <c r="A20" s="38" t="s">
        <v>138</v>
      </c>
      <c r="B20" s="182"/>
      <c r="C20" s="182"/>
      <c r="D20" s="182"/>
      <c r="E20" s="51"/>
      <c r="F20" s="51"/>
      <c r="G20" s="51"/>
      <c r="H20" s="51"/>
    </row>
    <row r="21" spans="1:8" ht="75.75" thickBot="1">
      <c r="A21" s="38" t="s">
        <v>141</v>
      </c>
      <c r="B21" s="26">
        <v>1220</v>
      </c>
      <c r="C21" s="26">
        <v>130</v>
      </c>
      <c r="D21" s="26"/>
      <c r="E21" s="97"/>
      <c r="F21" s="29"/>
      <c r="G21" s="29"/>
      <c r="H21" s="29"/>
    </row>
    <row r="22" spans="1:8" ht="75.75" customHeight="1" thickBot="1">
      <c r="A22" s="38" t="s">
        <v>139</v>
      </c>
      <c r="B22" s="26">
        <v>1230</v>
      </c>
      <c r="C22" s="26">
        <v>130</v>
      </c>
      <c r="D22" s="26">
        <v>132</v>
      </c>
      <c r="E22" s="96">
        <v>148225416.64</v>
      </c>
      <c r="F22" s="96">
        <v>152427649.15</v>
      </c>
      <c r="G22" s="96">
        <v>160658742.2</v>
      </c>
      <c r="H22" s="97"/>
    </row>
    <row r="23" spans="1:8" ht="90.75" thickBot="1">
      <c r="A23" s="38" t="s">
        <v>140</v>
      </c>
      <c r="B23" s="26">
        <v>1240</v>
      </c>
      <c r="C23" s="26">
        <v>130</v>
      </c>
      <c r="D23" s="26">
        <v>132</v>
      </c>
      <c r="E23" s="97"/>
      <c r="F23" s="29"/>
      <c r="G23" s="29"/>
      <c r="H23" s="29"/>
    </row>
    <row r="24" spans="1:8" ht="45.75" thickBot="1">
      <c r="A24" s="38" t="s">
        <v>144</v>
      </c>
      <c r="B24" s="26">
        <v>1250</v>
      </c>
      <c r="C24" s="26">
        <v>130</v>
      </c>
      <c r="D24" s="26">
        <v>131</v>
      </c>
      <c r="E24" s="97"/>
      <c r="F24" s="29"/>
      <c r="G24" s="29"/>
      <c r="H24" s="29"/>
    </row>
    <row r="25" spans="1:8" ht="33" customHeight="1" thickBot="1">
      <c r="A25" s="38" t="s">
        <v>142</v>
      </c>
      <c r="B25" s="26">
        <v>1260</v>
      </c>
      <c r="C25" s="26">
        <v>130</v>
      </c>
      <c r="D25" s="26">
        <v>134</v>
      </c>
      <c r="E25" s="97"/>
      <c r="F25" s="29"/>
      <c r="G25" s="29"/>
      <c r="H25" s="29"/>
    </row>
    <row r="26" spans="1:8" ht="75.75" thickBot="1">
      <c r="A26" s="38" t="s">
        <v>143</v>
      </c>
      <c r="B26" s="26">
        <v>1270</v>
      </c>
      <c r="C26" s="26">
        <v>130</v>
      </c>
      <c r="D26" s="26">
        <v>135</v>
      </c>
      <c r="E26" s="97"/>
      <c r="F26" s="29"/>
      <c r="G26" s="29"/>
      <c r="H26" s="29"/>
    </row>
    <row r="27" spans="1:8" s="55" customFormat="1" ht="15.75" thickBot="1">
      <c r="A27" s="132" t="s">
        <v>199</v>
      </c>
      <c r="B27" s="57">
        <v>1280</v>
      </c>
      <c r="C27" s="57">
        <v>130</v>
      </c>
      <c r="D27" s="57"/>
      <c r="E27" s="133"/>
      <c r="F27" s="134"/>
      <c r="G27" s="134"/>
      <c r="H27" s="134"/>
    </row>
    <row r="28" spans="1:8" s="55" customFormat="1" ht="15.75" thickBot="1">
      <c r="A28" s="132" t="s">
        <v>200</v>
      </c>
      <c r="B28" s="57">
        <v>1290</v>
      </c>
      <c r="C28" s="57">
        <v>130</v>
      </c>
      <c r="D28" s="58"/>
      <c r="E28" s="133"/>
      <c r="F28" s="134"/>
      <c r="G28" s="134"/>
      <c r="H28" s="134"/>
    </row>
    <row r="29" spans="1:8" ht="35.25" customHeight="1" thickBot="1">
      <c r="A29" s="37" t="s">
        <v>44</v>
      </c>
      <c r="B29" s="43">
        <v>1300</v>
      </c>
      <c r="C29" s="43">
        <v>140</v>
      </c>
      <c r="D29" s="44"/>
      <c r="E29" s="45">
        <v>0</v>
      </c>
      <c r="F29" s="45">
        <f>F31+F32+F33+F34+F35</f>
        <v>0</v>
      </c>
      <c r="G29" s="45">
        <f>G31+G32+G33+G34+G35</f>
        <v>0</v>
      </c>
      <c r="H29" s="45">
        <f>H31+H32+H33+H34+H35</f>
        <v>0</v>
      </c>
    </row>
    <row r="30" spans="1:8" ht="15.75" customHeight="1" thickBot="1">
      <c r="A30" s="38" t="s">
        <v>9</v>
      </c>
      <c r="B30" s="26">
        <v>1310</v>
      </c>
      <c r="C30" s="26">
        <v>140</v>
      </c>
      <c r="D30" s="39"/>
      <c r="E30" s="29"/>
      <c r="F30" s="29"/>
      <c r="G30" s="29"/>
      <c r="H30" s="29"/>
    </row>
    <row r="31" spans="1:8" ht="60.75" thickBot="1">
      <c r="A31" s="38" t="s">
        <v>148</v>
      </c>
      <c r="B31" s="26">
        <v>1320</v>
      </c>
      <c r="C31" s="26">
        <v>140</v>
      </c>
      <c r="D31" s="26">
        <v>141</v>
      </c>
      <c r="E31" s="29"/>
      <c r="F31" s="29"/>
      <c r="G31" s="29"/>
      <c r="H31" s="29"/>
    </row>
    <row r="32" spans="1:8" ht="30.75" thickBot="1">
      <c r="A32" s="38" t="s">
        <v>147</v>
      </c>
      <c r="B32" s="26">
        <v>1330</v>
      </c>
      <c r="C32" s="26">
        <v>140</v>
      </c>
      <c r="D32" s="26">
        <v>142</v>
      </c>
      <c r="E32" s="29"/>
      <c r="F32" s="29"/>
      <c r="G32" s="29"/>
      <c r="H32" s="29"/>
    </row>
    <row r="33" spans="1:8" ht="15.75" customHeight="1" thickBot="1">
      <c r="A33" s="38" t="s">
        <v>145</v>
      </c>
      <c r="B33" s="26">
        <v>1340</v>
      </c>
      <c r="C33" s="26">
        <v>140</v>
      </c>
      <c r="D33" s="26">
        <v>143</v>
      </c>
      <c r="E33" s="29"/>
      <c r="F33" s="29"/>
      <c r="G33" s="29"/>
      <c r="H33" s="29"/>
    </row>
    <row r="34" spans="1:8" ht="30.75" thickBot="1">
      <c r="A34" s="38" t="s">
        <v>146</v>
      </c>
      <c r="B34" s="26">
        <v>1350</v>
      </c>
      <c r="C34" s="26">
        <v>140</v>
      </c>
      <c r="D34" s="26">
        <v>144</v>
      </c>
      <c r="E34" s="29"/>
      <c r="F34" s="29"/>
      <c r="G34" s="29"/>
      <c r="H34" s="29"/>
    </row>
    <row r="35" spans="1:8" ht="30.75" thickBot="1">
      <c r="A35" s="38" t="s">
        <v>149</v>
      </c>
      <c r="B35" s="26">
        <v>1360</v>
      </c>
      <c r="C35" s="26">
        <v>140</v>
      </c>
      <c r="D35" s="26">
        <v>145</v>
      </c>
      <c r="E35" s="29"/>
      <c r="F35" s="29"/>
      <c r="G35" s="29"/>
      <c r="H35" s="29"/>
    </row>
    <row r="36" spans="1:8" ht="32.25" customHeight="1" thickBot="1">
      <c r="A36" s="37" t="s">
        <v>45</v>
      </c>
      <c r="B36" s="43">
        <v>1400</v>
      </c>
      <c r="C36" s="43">
        <v>150</v>
      </c>
      <c r="D36" s="44"/>
      <c r="E36" s="45">
        <f>E38+E39+E40+E41+E42+E43</f>
        <v>1400000</v>
      </c>
      <c r="F36" s="45">
        <f>F38+F39+F40+F41+F42+F43</f>
        <v>0</v>
      </c>
      <c r="G36" s="45">
        <f>G38+G39+G40+G41+G42+G43</f>
        <v>0</v>
      </c>
      <c r="H36" s="45">
        <f>H38+H39+H40+H41+H42+H43</f>
        <v>0</v>
      </c>
    </row>
    <row r="37" spans="1:8" ht="14.25" customHeight="1" thickBot="1">
      <c r="A37" s="38" t="s">
        <v>9</v>
      </c>
      <c r="B37" s="39"/>
      <c r="C37" s="26"/>
      <c r="D37" s="39"/>
      <c r="E37" s="29"/>
      <c r="F37" s="29"/>
      <c r="G37" s="29"/>
      <c r="H37" s="29"/>
    </row>
    <row r="38" spans="1:8" ht="123.75" customHeight="1" thickBot="1">
      <c r="A38" s="38" t="s">
        <v>150</v>
      </c>
      <c r="B38" s="26">
        <v>1410</v>
      </c>
      <c r="C38" s="26">
        <v>150</v>
      </c>
      <c r="D38" s="26">
        <v>152</v>
      </c>
      <c r="E38" s="29"/>
      <c r="F38" s="29"/>
      <c r="G38" s="29"/>
      <c r="H38" s="29"/>
    </row>
    <row r="39" spans="1:8" ht="60.75" thickBot="1">
      <c r="A39" s="38" t="s">
        <v>151</v>
      </c>
      <c r="B39" s="26">
        <v>1420</v>
      </c>
      <c r="C39" s="26">
        <v>150</v>
      </c>
      <c r="D39" s="26">
        <v>162</v>
      </c>
      <c r="E39" s="99">
        <v>1400000</v>
      </c>
      <c r="F39" s="29"/>
      <c r="G39" s="29"/>
      <c r="H39" s="29"/>
    </row>
    <row r="40" spans="1:8" ht="60.75" thickBot="1">
      <c r="A40" s="38" t="s">
        <v>154</v>
      </c>
      <c r="B40" s="26">
        <v>1430</v>
      </c>
      <c r="C40" s="26">
        <v>150</v>
      </c>
      <c r="D40" s="26" t="s">
        <v>152</v>
      </c>
      <c r="E40" s="29"/>
      <c r="F40" s="29"/>
      <c r="G40" s="29"/>
      <c r="H40" s="29"/>
    </row>
    <row r="41" spans="1:8" ht="30.75" thickBot="1">
      <c r="A41" s="38" t="s">
        <v>47</v>
      </c>
      <c r="B41" s="26">
        <v>1440</v>
      </c>
      <c r="C41" s="26">
        <v>150</v>
      </c>
      <c r="D41" s="26">
        <v>162</v>
      </c>
      <c r="E41" s="29"/>
      <c r="F41" s="29"/>
      <c r="G41" s="29"/>
      <c r="H41" s="29"/>
    </row>
    <row r="42" spans="1:8" ht="15.75" thickBot="1">
      <c r="A42" s="38" t="s">
        <v>153</v>
      </c>
      <c r="B42" s="26">
        <v>1450</v>
      </c>
      <c r="C42" s="26">
        <v>150</v>
      </c>
      <c r="D42" s="26">
        <v>155</v>
      </c>
      <c r="E42" s="29"/>
      <c r="F42" s="29"/>
      <c r="G42" s="29"/>
      <c r="H42" s="29"/>
    </row>
    <row r="43" spans="1:8" ht="14.25" customHeight="1" thickBot="1">
      <c r="A43" s="38" t="s">
        <v>136</v>
      </c>
      <c r="B43" s="26">
        <v>1460</v>
      </c>
      <c r="C43" s="26">
        <v>150</v>
      </c>
      <c r="D43" s="39"/>
      <c r="E43" s="29"/>
      <c r="F43" s="29"/>
      <c r="G43" s="29"/>
      <c r="H43" s="29"/>
    </row>
    <row r="44" spans="1:8" ht="15.75" customHeight="1" thickBot="1">
      <c r="A44" s="37" t="s">
        <v>46</v>
      </c>
      <c r="B44" s="43">
        <v>1500</v>
      </c>
      <c r="C44" s="43">
        <v>180</v>
      </c>
      <c r="D44" s="44"/>
      <c r="E44" s="45">
        <f>E46</f>
        <v>0</v>
      </c>
      <c r="F44" s="45">
        <f>F46</f>
        <v>0</v>
      </c>
      <c r="G44" s="45">
        <f>G46</f>
        <v>0</v>
      </c>
      <c r="H44" s="45">
        <f>H46</f>
        <v>0</v>
      </c>
    </row>
    <row r="45" spans="1:8" ht="15.75" customHeight="1" thickBot="1">
      <c r="A45" s="46" t="s">
        <v>9</v>
      </c>
      <c r="B45" s="47">
        <v>1510</v>
      </c>
      <c r="C45" s="47">
        <v>180</v>
      </c>
      <c r="D45" s="62"/>
      <c r="E45" s="49"/>
      <c r="F45" s="49"/>
      <c r="G45" s="49"/>
      <c r="H45" s="49"/>
    </row>
    <row r="46" spans="1:8" ht="16.5" customHeight="1" thickBot="1">
      <c r="A46" s="63" t="s">
        <v>155</v>
      </c>
      <c r="B46" s="64"/>
      <c r="C46" s="64"/>
      <c r="D46" s="65"/>
      <c r="E46" s="66"/>
      <c r="F46" s="66"/>
      <c r="G46" s="66"/>
      <c r="H46" s="66"/>
    </row>
    <row r="47" spans="1:8" ht="21" customHeight="1" thickBot="1">
      <c r="A47" s="37" t="s">
        <v>48</v>
      </c>
      <c r="B47" s="43">
        <v>1900</v>
      </c>
      <c r="C47" s="43">
        <v>440</v>
      </c>
      <c r="D47" s="44"/>
      <c r="E47" s="67"/>
      <c r="F47" s="67"/>
      <c r="G47" s="67"/>
      <c r="H47" s="67"/>
    </row>
    <row r="48" spans="1:8" ht="18.75" customHeight="1" thickBot="1">
      <c r="A48" s="38" t="s">
        <v>9</v>
      </c>
      <c r="B48" s="39"/>
      <c r="C48" s="39"/>
      <c r="D48" s="39"/>
      <c r="E48" s="39"/>
      <c r="F48" s="39"/>
      <c r="G48" s="39"/>
      <c r="H48" s="39"/>
    </row>
    <row r="49" spans="1:8" ht="15.75" thickBot="1">
      <c r="A49" s="38"/>
      <c r="B49" s="39"/>
      <c r="C49" s="39"/>
      <c r="D49" s="39"/>
      <c r="E49" s="39"/>
      <c r="F49" s="39"/>
      <c r="G49" s="39"/>
      <c r="H49" s="39"/>
    </row>
    <row r="50" spans="1:8" ht="18.75" customHeight="1" thickBot="1">
      <c r="A50" s="37" t="s">
        <v>49</v>
      </c>
      <c r="B50" s="43">
        <v>1980</v>
      </c>
      <c r="C50" s="43" t="s">
        <v>14</v>
      </c>
      <c r="D50" s="44"/>
      <c r="E50" s="44"/>
      <c r="F50" s="44"/>
      <c r="G50" s="44"/>
      <c r="H50" s="44"/>
    </row>
    <row r="51" spans="1:8" ht="15">
      <c r="A51" s="46" t="s">
        <v>8</v>
      </c>
      <c r="B51" s="181">
        <v>1981</v>
      </c>
      <c r="C51" s="181">
        <v>510</v>
      </c>
      <c r="D51" s="183"/>
      <c r="E51" s="183"/>
      <c r="F51" s="183"/>
      <c r="G51" s="183"/>
      <c r="H51" s="181" t="s">
        <v>14</v>
      </c>
    </row>
    <row r="52" spans="1:8" ht="44.25" customHeight="1" thickBot="1">
      <c r="A52" s="38" t="s">
        <v>50</v>
      </c>
      <c r="B52" s="182"/>
      <c r="C52" s="182"/>
      <c r="D52" s="184"/>
      <c r="E52" s="184"/>
      <c r="F52" s="184"/>
      <c r="G52" s="184"/>
      <c r="H52" s="182"/>
    </row>
    <row r="53" spans="1:8" ht="21.75" customHeight="1" thickBot="1">
      <c r="A53" s="38"/>
      <c r="B53" s="26"/>
      <c r="C53" s="26"/>
      <c r="D53" s="39"/>
      <c r="E53" s="39"/>
      <c r="F53" s="39"/>
      <c r="G53" s="39"/>
      <c r="H53" s="26"/>
    </row>
    <row r="54" spans="1:8" ht="21.75" customHeight="1" thickBot="1">
      <c r="A54" s="31" t="s">
        <v>51</v>
      </c>
      <c r="B54" s="32">
        <v>2000</v>
      </c>
      <c r="C54" s="32" t="s">
        <v>14</v>
      </c>
      <c r="D54" s="33"/>
      <c r="E54" s="69">
        <f>E55+E80+E88+E98+E103+E109</f>
        <v>158665118.79</v>
      </c>
      <c r="F54" s="69">
        <f>F55+F80+F88+F98+F103+F109</f>
        <v>152427649.15</v>
      </c>
      <c r="G54" s="69">
        <f>G55+G80+G88+G98+G103+G109</f>
        <v>160658742.2</v>
      </c>
      <c r="H54" s="70"/>
    </row>
    <row r="55" spans="1:8" ht="15.75" customHeight="1">
      <c r="A55" s="71" t="s">
        <v>9</v>
      </c>
      <c r="B55" s="189">
        <v>2100</v>
      </c>
      <c r="C55" s="189" t="s">
        <v>14</v>
      </c>
      <c r="D55" s="193"/>
      <c r="E55" s="195">
        <f>E57+E62+E69+E70+E74+E75+E76</f>
        <v>139209118.79</v>
      </c>
      <c r="F55" s="195">
        <f>F57+F62+F69+F70+F74+F75+F76</f>
        <v>134371649.15</v>
      </c>
      <c r="G55" s="195">
        <f>G57+G62+G69+G70+G74+G75+G76</f>
        <v>142602742.2</v>
      </c>
      <c r="H55" s="189" t="s">
        <v>14</v>
      </c>
    </row>
    <row r="56" spans="1:8" ht="17.25" customHeight="1" thickBot="1">
      <c r="A56" s="72" t="s">
        <v>52</v>
      </c>
      <c r="B56" s="190"/>
      <c r="C56" s="190"/>
      <c r="D56" s="194"/>
      <c r="E56" s="196"/>
      <c r="F56" s="190"/>
      <c r="G56" s="190"/>
      <c r="H56" s="190"/>
    </row>
    <row r="57" spans="1:8" ht="15" customHeight="1">
      <c r="A57" s="73" t="s">
        <v>9</v>
      </c>
      <c r="B57" s="191">
        <v>2110</v>
      </c>
      <c r="C57" s="191">
        <v>111</v>
      </c>
      <c r="D57" s="191"/>
      <c r="E57" s="218">
        <f>E59+E61+E60</f>
        <v>127426492.32</v>
      </c>
      <c r="F57" s="218">
        <f>F60+F61</f>
        <v>127270000</v>
      </c>
      <c r="G57" s="218">
        <f>G60+G61</f>
        <v>127270000</v>
      </c>
      <c r="H57" s="191" t="s">
        <v>14</v>
      </c>
    </row>
    <row r="58" spans="1:8" ht="18" customHeight="1" thickBot="1">
      <c r="A58" s="76" t="s">
        <v>157</v>
      </c>
      <c r="B58" s="192"/>
      <c r="C58" s="192"/>
      <c r="D58" s="192"/>
      <c r="E58" s="219"/>
      <c r="F58" s="219"/>
      <c r="G58" s="219"/>
      <c r="H58" s="192"/>
    </row>
    <row r="59" spans="1:8" ht="18" customHeight="1">
      <c r="A59" s="78" t="s">
        <v>9</v>
      </c>
      <c r="B59" s="181">
        <v>2111</v>
      </c>
      <c r="C59" s="181">
        <v>111</v>
      </c>
      <c r="D59" s="181">
        <v>211</v>
      </c>
      <c r="E59" s="100"/>
      <c r="F59" s="100"/>
      <c r="G59" s="100"/>
      <c r="H59" s="79"/>
    </row>
    <row r="60" spans="1:10" ht="18" customHeight="1" thickBot="1">
      <c r="A60" s="80" t="s">
        <v>158</v>
      </c>
      <c r="B60" s="182">
        <v>2111</v>
      </c>
      <c r="C60" s="182">
        <v>111</v>
      </c>
      <c r="D60" s="182">
        <v>211</v>
      </c>
      <c r="E60" s="101">
        <v>127156492.32</v>
      </c>
      <c r="F60" s="101">
        <v>127000000</v>
      </c>
      <c r="G60" s="101">
        <v>127000000</v>
      </c>
      <c r="H60" s="81"/>
      <c r="J60" s="30"/>
    </row>
    <row r="61" spans="1:8" ht="32.25" customHeight="1" thickBot="1">
      <c r="A61" s="80" t="s">
        <v>159</v>
      </c>
      <c r="B61" s="26">
        <v>2112</v>
      </c>
      <c r="C61" s="26">
        <v>111</v>
      </c>
      <c r="D61" s="26">
        <v>266</v>
      </c>
      <c r="E61" s="102">
        <v>270000</v>
      </c>
      <c r="F61" s="103">
        <v>270000</v>
      </c>
      <c r="G61" s="103">
        <v>270000</v>
      </c>
      <c r="H61" s="104"/>
    </row>
    <row r="62" spans="1:8" ht="33" customHeight="1" thickBot="1">
      <c r="A62" s="76" t="s">
        <v>89</v>
      </c>
      <c r="B62" s="82">
        <v>2120</v>
      </c>
      <c r="C62" s="82">
        <v>112</v>
      </c>
      <c r="D62" s="83"/>
      <c r="E62" s="84">
        <f>E63+E65+E66+E67+E68</f>
        <v>13000</v>
      </c>
      <c r="F62" s="84">
        <f>F63+F65+F66+F67+F68</f>
        <v>13000</v>
      </c>
      <c r="G62" s="84">
        <f>G63+G65+G66+G67+G68</f>
        <v>13000</v>
      </c>
      <c r="H62" s="82" t="s">
        <v>14</v>
      </c>
    </row>
    <row r="63" spans="1:8" s="55" customFormat="1" ht="15">
      <c r="A63" s="78" t="s">
        <v>9</v>
      </c>
      <c r="B63" s="181">
        <v>2121</v>
      </c>
      <c r="C63" s="181">
        <v>112</v>
      </c>
      <c r="D63" s="181">
        <v>212</v>
      </c>
      <c r="E63" s="216"/>
      <c r="F63" s="216"/>
      <c r="G63" s="216"/>
      <c r="H63" s="216"/>
    </row>
    <row r="64" spans="1:8" s="55" customFormat="1" ht="30.75" thickBot="1">
      <c r="A64" s="80" t="s">
        <v>160</v>
      </c>
      <c r="B64" s="182">
        <v>2121</v>
      </c>
      <c r="C64" s="182">
        <v>112</v>
      </c>
      <c r="D64" s="182">
        <v>212</v>
      </c>
      <c r="E64" s="217"/>
      <c r="F64" s="217"/>
      <c r="G64" s="217"/>
      <c r="H64" s="217"/>
    </row>
    <row r="65" spans="1:8" s="55" customFormat="1" ht="33" customHeight="1" thickBot="1">
      <c r="A65" s="85" t="s">
        <v>161</v>
      </c>
      <c r="B65" s="57">
        <v>2122</v>
      </c>
      <c r="C65" s="57">
        <v>112</v>
      </c>
      <c r="D65" s="57">
        <v>214</v>
      </c>
      <c r="E65" s="105"/>
      <c r="F65" s="105"/>
      <c r="G65" s="105"/>
      <c r="H65" s="106"/>
    </row>
    <row r="66" spans="1:8" s="55" customFormat="1" ht="15.75" thickBot="1">
      <c r="A66" s="85" t="s">
        <v>162</v>
      </c>
      <c r="B66" s="57">
        <v>2123</v>
      </c>
      <c r="C66" s="57">
        <v>112</v>
      </c>
      <c r="D66" s="57">
        <v>222</v>
      </c>
      <c r="E66" s="105"/>
      <c r="F66" s="105"/>
      <c r="G66" s="105"/>
      <c r="H66" s="106"/>
    </row>
    <row r="67" spans="1:8" s="55" customFormat="1" ht="15.75" thickBot="1">
      <c r="A67" s="85" t="s">
        <v>163</v>
      </c>
      <c r="B67" s="57">
        <v>2124</v>
      </c>
      <c r="C67" s="57">
        <v>112</v>
      </c>
      <c r="D67" s="57">
        <v>226</v>
      </c>
      <c r="E67" s="105"/>
      <c r="F67" s="105"/>
      <c r="G67" s="105"/>
      <c r="H67" s="106"/>
    </row>
    <row r="68" spans="1:8" s="55" customFormat="1" ht="38.25" customHeight="1" thickBot="1">
      <c r="A68" s="85" t="s">
        <v>188</v>
      </c>
      <c r="B68" s="57">
        <v>2125</v>
      </c>
      <c r="C68" s="57">
        <v>112</v>
      </c>
      <c r="D68" s="57">
        <v>266</v>
      </c>
      <c r="E68" s="135">
        <v>13000</v>
      </c>
      <c r="F68" s="105">
        <v>13000</v>
      </c>
      <c r="G68" s="105">
        <v>13000</v>
      </c>
      <c r="H68" s="106"/>
    </row>
    <row r="69" spans="1:8" ht="48" customHeight="1" thickBot="1">
      <c r="A69" s="76" t="s">
        <v>53</v>
      </c>
      <c r="B69" s="82">
        <v>2130</v>
      </c>
      <c r="C69" s="82">
        <v>113</v>
      </c>
      <c r="D69" s="83"/>
      <c r="E69" s="83"/>
      <c r="F69" s="83"/>
      <c r="G69" s="83"/>
      <c r="H69" s="82" t="s">
        <v>14</v>
      </c>
    </row>
    <row r="70" spans="1:8" ht="63" customHeight="1" thickBot="1">
      <c r="A70" s="76" t="s">
        <v>54</v>
      </c>
      <c r="B70" s="82">
        <v>2140</v>
      </c>
      <c r="C70" s="82">
        <v>119</v>
      </c>
      <c r="D70" s="83"/>
      <c r="E70" s="107">
        <f>E72+E73</f>
        <v>11769626.47</v>
      </c>
      <c r="F70" s="84">
        <f>F72+F73</f>
        <v>7088649.15</v>
      </c>
      <c r="G70" s="84">
        <f>G72+G73</f>
        <v>15319742.2</v>
      </c>
      <c r="H70" s="82" t="s">
        <v>14</v>
      </c>
    </row>
    <row r="71" spans="1:8" ht="18.75" customHeight="1">
      <c r="A71" s="78" t="s">
        <v>9</v>
      </c>
      <c r="B71" s="181">
        <v>2141</v>
      </c>
      <c r="C71" s="181">
        <v>119</v>
      </c>
      <c r="D71" s="199">
        <v>213</v>
      </c>
      <c r="E71" s="79"/>
      <c r="F71" s="79"/>
      <c r="G71" s="79"/>
      <c r="H71" s="181" t="s">
        <v>14</v>
      </c>
    </row>
    <row r="72" spans="1:8" ht="21" customHeight="1" thickBot="1">
      <c r="A72" s="80" t="s">
        <v>55</v>
      </c>
      <c r="B72" s="182"/>
      <c r="C72" s="182"/>
      <c r="D72" s="200"/>
      <c r="E72" s="81">
        <v>11769626.47</v>
      </c>
      <c r="F72" s="81">
        <f>5688649.15+1400000</f>
        <v>7088649.15</v>
      </c>
      <c r="G72" s="81">
        <f>13919742.2+1400000</f>
        <v>15319742.2</v>
      </c>
      <c r="H72" s="182"/>
    </row>
    <row r="73" spans="1:8" ht="21" customHeight="1" thickBot="1">
      <c r="A73" s="80" t="s">
        <v>90</v>
      </c>
      <c r="B73" s="26">
        <v>2142</v>
      </c>
      <c r="C73" s="26">
        <v>119</v>
      </c>
      <c r="D73" s="39"/>
      <c r="E73" s="96"/>
      <c r="F73" s="96"/>
      <c r="G73" s="96"/>
      <c r="H73" s="26"/>
    </row>
    <row r="74" spans="1:8" ht="46.5" customHeight="1" thickBot="1">
      <c r="A74" s="76" t="s">
        <v>56</v>
      </c>
      <c r="B74" s="82">
        <v>2150</v>
      </c>
      <c r="C74" s="82">
        <v>131</v>
      </c>
      <c r="D74" s="83"/>
      <c r="E74" s="83"/>
      <c r="F74" s="83"/>
      <c r="G74" s="83"/>
      <c r="H74" s="82" t="s">
        <v>14</v>
      </c>
    </row>
    <row r="75" spans="1:8" ht="47.25" customHeight="1" thickBot="1">
      <c r="A75" s="76" t="s">
        <v>57</v>
      </c>
      <c r="B75" s="82">
        <v>2160</v>
      </c>
      <c r="C75" s="82">
        <v>134</v>
      </c>
      <c r="D75" s="83"/>
      <c r="E75" s="83"/>
      <c r="F75" s="83"/>
      <c r="G75" s="83"/>
      <c r="H75" s="82" t="s">
        <v>14</v>
      </c>
    </row>
    <row r="76" spans="1:8" ht="60.75" customHeight="1" thickBot="1">
      <c r="A76" s="76" t="s">
        <v>91</v>
      </c>
      <c r="B76" s="82">
        <v>2170</v>
      </c>
      <c r="C76" s="82">
        <v>139</v>
      </c>
      <c r="D76" s="83"/>
      <c r="E76" s="83"/>
      <c r="F76" s="83"/>
      <c r="G76" s="83"/>
      <c r="H76" s="82" t="s">
        <v>14</v>
      </c>
    </row>
    <row r="77" spans="1:8" ht="13.5" customHeight="1">
      <c r="A77" s="78" t="s">
        <v>9</v>
      </c>
      <c r="B77" s="181">
        <v>2171</v>
      </c>
      <c r="C77" s="181">
        <v>139</v>
      </c>
      <c r="D77" s="183"/>
      <c r="E77" s="183"/>
      <c r="F77" s="183"/>
      <c r="G77" s="183"/>
      <c r="H77" s="181" t="s">
        <v>14</v>
      </c>
    </row>
    <row r="78" spans="1:8" ht="19.5" customHeight="1" thickBot="1">
      <c r="A78" s="80" t="s">
        <v>58</v>
      </c>
      <c r="B78" s="182"/>
      <c r="C78" s="182"/>
      <c r="D78" s="184"/>
      <c r="E78" s="184"/>
      <c r="F78" s="184"/>
      <c r="G78" s="184"/>
      <c r="H78" s="182"/>
    </row>
    <row r="79" spans="1:8" ht="32.25" customHeight="1" thickBot="1">
      <c r="A79" s="80" t="s">
        <v>59</v>
      </c>
      <c r="B79" s="26">
        <v>2172</v>
      </c>
      <c r="C79" s="26">
        <v>139</v>
      </c>
      <c r="D79" s="39"/>
      <c r="E79" s="39"/>
      <c r="F79" s="39"/>
      <c r="G79" s="39"/>
      <c r="H79" s="26" t="s">
        <v>14</v>
      </c>
    </row>
    <row r="80" spans="1:8" ht="30.75" customHeight="1" thickBot="1">
      <c r="A80" s="72" t="s">
        <v>15</v>
      </c>
      <c r="B80" s="87">
        <v>2200</v>
      </c>
      <c r="C80" s="87">
        <v>300</v>
      </c>
      <c r="D80" s="88"/>
      <c r="E80" s="89">
        <f>E81+E83+E85+E86+E87</f>
        <v>0</v>
      </c>
      <c r="F80" s="89">
        <f>F81+F83+F85+F86+F87</f>
        <v>0</v>
      </c>
      <c r="G80" s="89">
        <f>G81+G83+G85+G86+G87</f>
        <v>0</v>
      </c>
      <c r="H80" s="87" t="s">
        <v>14</v>
      </c>
    </row>
    <row r="81" spans="1:8" ht="15.75" customHeight="1">
      <c r="A81" s="46" t="s">
        <v>9</v>
      </c>
      <c r="B81" s="181">
        <v>2210</v>
      </c>
      <c r="C81" s="181">
        <v>320</v>
      </c>
      <c r="D81" s="183"/>
      <c r="E81" s="183"/>
      <c r="F81" s="183"/>
      <c r="G81" s="183"/>
      <c r="H81" s="181" t="s">
        <v>14</v>
      </c>
    </row>
    <row r="82" spans="1:8" ht="44.25" customHeight="1" thickBot="1">
      <c r="A82" s="38" t="s">
        <v>60</v>
      </c>
      <c r="B82" s="182"/>
      <c r="C82" s="182"/>
      <c r="D82" s="184"/>
      <c r="E82" s="184"/>
      <c r="F82" s="184"/>
      <c r="G82" s="184"/>
      <c r="H82" s="182"/>
    </row>
    <row r="83" spans="1:8" ht="15">
      <c r="A83" s="78" t="s">
        <v>8</v>
      </c>
      <c r="B83" s="181">
        <v>2211</v>
      </c>
      <c r="C83" s="181">
        <v>321</v>
      </c>
      <c r="D83" s="183"/>
      <c r="E83" s="183"/>
      <c r="F83" s="183"/>
      <c r="G83" s="183"/>
      <c r="H83" s="181" t="s">
        <v>14</v>
      </c>
    </row>
    <row r="84" spans="1:8" ht="62.25" customHeight="1" thickBot="1">
      <c r="A84" s="80" t="s">
        <v>61</v>
      </c>
      <c r="B84" s="182"/>
      <c r="C84" s="182"/>
      <c r="D84" s="184"/>
      <c r="E84" s="184"/>
      <c r="F84" s="184"/>
      <c r="G84" s="184"/>
      <c r="H84" s="182"/>
    </row>
    <row r="85" spans="1:8" ht="61.5" customHeight="1" thickBot="1">
      <c r="A85" s="38" t="s">
        <v>62</v>
      </c>
      <c r="B85" s="26">
        <v>2220</v>
      </c>
      <c r="C85" s="26">
        <v>340</v>
      </c>
      <c r="D85" s="39"/>
      <c r="E85" s="39"/>
      <c r="F85" s="39"/>
      <c r="G85" s="39"/>
      <c r="H85" s="26" t="s">
        <v>14</v>
      </c>
    </row>
    <row r="86" spans="1:8" ht="93" customHeight="1" thickBot="1">
      <c r="A86" s="38" t="s">
        <v>92</v>
      </c>
      <c r="B86" s="26">
        <v>2230</v>
      </c>
      <c r="C86" s="26">
        <v>350</v>
      </c>
      <c r="D86" s="39"/>
      <c r="E86" s="39"/>
      <c r="F86" s="39"/>
      <c r="G86" s="39"/>
      <c r="H86" s="26" t="s">
        <v>14</v>
      </c>
    </row>
    <row r="87" spans="1:8" ht="46.5" customHeight="1" thickBot="1">
      <c r="A87" s="38" t="s">
        <v>63</v>
      </c>
      <c r="B87" s="26">
        <v>2240</v>
      </c>
      <c r="C87" s="26">
        <v>360</v>
      </c>
      <c r="D87" s="39"/>
      <c r="E87" s="39"/>
      <c r="F87" s="39"/>
      <c r="G87" s="39"/>
      <c r="H87" s="26" t="s">
        <v>14</v>
      </c>
    </row>
    <row r="88" spans="1:8" ht="28.5" customHeight="1" thickBot="1">
      <c r="A88" s="72" t="s">
        <v>16</v>
      </c>
      <c r="B88" s="87">
        <v>2300</v>
      </c>
      <c r="C88" s="87">
        <v>850</v>
      </c>
      <c r="D88" s="88"/>
      <c r="E88" s="136">
        <f>E90+E91+E92</f>
        <v>1055000</v>
      </c>
      <c r="F88" s="89">
        <f>F90+F91+F92</f>
        <v>1055000</v>
      </c>
      <c r="G88" s="89">
        <f>G90+G91+G92</f>
        <v>1055000</v>
      </c>
      <c r="H88" s="87" t="s">
        <v>14</v>
      </c>
    </row>
    <row r="89" spans="1:8" ht="15">
      <c r="A89" s="46" t="s">
        <v>8</v>
      </c>
      <c r="B89" s="181">
        <v>2310</v>
      </c>
      <c r="C89" s="181">
        <v>851</v>
      </c>
      <c r="D89" s="181">
        <v>291</v>
      </c>
      <c r="E89" s="137"/>
      <c r="F89" s="62"/>
      <c r="G89" s="62"/>
      <c r="H89" s="181" t="s">
        <v>14</v>
      </c>
    </row>
    <row r="90" spans="1:8" ht="29.25" customHeight="1" thickBot="1">
      <c r="A90" s="38" t="s">
        <v>64</v>
      </c>
      <c r="B90" s="182"/>
      <c r="C90" s="182"/>
      <c r="D90" s="182"/>
      <c r="E90" s="138">
        <v>1000000</v>
      </c>
      <c r="F90" s="94">
        <v>1000000</v>
      </c>
      <c r="G90" s="94">
        <v>1000000</v>
      </c>
      <c r="H90" s="182"/>
    </row>
    <row r="91" spans="1:8" ht="60" customHeight="1" thickBot="1">
      <c r="A91" s="38" t="s">
        <v>65</v>
      </c>
      <c r="B91" s="26">
        <v>2320</v>
      </c>
      <c r="C91" s="26">
        <v>852</v>
      </c>
      <c r="D91" s="26">
        <v>291</v>
      </c>
      <c r="E91" s="139">
        <v>50000</v>
      </c>
      <c r="F91" s="61">
        <v>50000</v>
      </c>
      <c r="G91" s="61">
        <v>50000</v>
      </c>
      <c r="H91" s="26" t="s">
        <v>14</v>
      </c>
    </row>
    <row r="92" spans="1:8" ht="44.25" customHeight="1" thickBot="1">
      <c r="A92" s="38" t="s">
        <v>66</v>
      </c>
      <c r="B92" s="26">
        <v>2330</v>
      </c>
      <c r="C92" s="26">
        <v>853</v>
      </c>
      <c r="D92" s="39"/>
      <c r="E92" s="140">
        <f>E94+E95+E96+E97</f>
        <v>5000</v>
      </c>
      <c r="F92" s="126">
        <f>F94+F95+F96+F97</f>
        <v>5000</v>
      </c>
      <c r="G92" s="126">
        <f>G94+G95+G96+G97</f>
        <v>5000</v>
      </c>
      <c r="H92" s="26" t="s">
        <v>14</v>
      </c>
    </row>
    <row r="93" spans="1:8" ht="15">
      <c r="A93" s="78" t="s">
        <v>9</v>
      </c>
      <c r="B93" s="181">
        <v>2331</v>
      </c>
      <c r="C93" s="181">
        <v>853</v>
      </c>
      <c r="D93" s="181">
        <v>291</v>
      </c>
      <c r="E93" s="141"/>
      <c r="F93" s="47"/>
      <c r="G93" s="47"/>
      <c r="H93" s="181"/>
    </row>
    <row r="94" spans="1:8" ht="15.75" thickBot="1">
      <c r="A94" s="80" t="s">
        <v>167</v>
      </c>
      <c r="B94" s="182"/>
      <c r="C94" s="182"/>
      <c r="D94" s="182"/>
      <c r="E94" s="142">
        <v>5000</v>
      </c>
      <c r="F94" s="93">
        <v>5000</v>
      </c>
      <c r="G94" s="93">
        <v>5000</v>
      </c>
      <c r="H94" s="182"/>
    </row>
    <row r="95" spans="1:8" ht="60.75" thickBot="1">
      <c r="A95" s="80" t="s">
        <v>166</v>
      </c>
      <c r="B95" s="26">
        <v>2332</v>
      </c>
      <c r="C95" s="26">
        <v>853</v>
      </c>
      <c r="D95" s="26">
        <v>293</v>
      </c>
      <c r="E95" s="143"/>
      <c r="F95" s="39"/>
      <c r="G95" s="39"/>
      <c r="H95" s="26"/>
    </row>
    <row r="96" spans="1:8" ht="60.75" thickBot="1">
      <c r="A96" s="80" t="s">
        <v>165</v>
      </c>
      <c r="B96" s="26">
        <v>2333</v>
      </c>
      <c r="C96" s="26">
        <v>853</v>
      </c>
      <c r="D96" s="26">
        <v>293</v>
      </c>
      <c r="E96" s="39"/>
      <c r="F96" s="39"/>
      <c r="G96" s="39"/>
      <c r="H96" s="26"/>
    </row>
    <row r="97" spans="1:8" ht="15.75" thickBot="1">
      <c r="A97" s="80" t="s">
        <v>164</v>
      </c>
      <c r="B97" s="26">
        <v>2334</v>
      </c>
      <c r="C97" s="26">
        <v>853</v>
      </c>
      <c r="D97" s="26">
        <v>295</v>
      </c>
      <c r="E97" s="92"/>
      <c r="F97" s="39"/>
      <c r="G97" s="39"/>
      <c r="H97" s="26"/>
    </row>
    <row r="98" spans="1:8" ht="33.75" customHeight="1" thickBot="1">
      <c r="A98" s="72" t="s">
        <v>67</v>
      </c>
      <c r="B98" s="87">
        <v>2400</v>
      </c>
      <c r="C98" s="87" t="s">
        <v>14</v>
      </c>
      <c r="D98" s="88"/>
      <c r="E98" s="88"/>
      <c r="F98" s="88"/>
      <c r="G98" s="88"/>
      <c r="H98" s="87" t="s">
        <v>14</v>
      </c>
    </row>
    <row r="99" spans="1:8" ht="15">
      <c r="A99" s="46" t="s">
        <v>8</v>
      </c>
      <c r="B99" s="181">
        <v>2410</v>
      </c>
      <c r="C99" s="181">
        <v>810</v>
      </c>
      <c r="D99" s="183"/>
      <c r="E99" s="183"/>
      <c r="F99" s="183"/>
      <c r="G99" s="183"/>
      <c r="H99" s="181" t="s">
        <v>14</v>
      </c>
    </row>
    <row r="100" spans="1:8" ht="30" customHeight="1" thickBot="1">
      <c r="A100" s="38" t="s">
        <v>68</v>
      </c>
      <c r="B100" s="182"/>
      <c r="C100" s="182"/>
      <c r="D100" s="184"/>
      <c r="E100" s="184"/>
      <c r="F100" s="184"/>
      <c r="G100" s="184"/>
      <c r="H100" s="182"/>
    </row>
    <row r="101" spans="1:8" ht="17.25" customHeight="1" thickBot="1">
      <c r="A101" s="38" t="s">
        <v>69</v>
      </c>
      <c r="B101" s="26">
        <v>2420</v>
      </c>
      <c r="C101" s="26">
        <v>862</v>
      </c>
      <c r="D101" s="39"/>
      <c r="E101" s="39"/>
      <c r="F101" s="39"/>
      <c r="G101" s="39"/>
      <c r="H101" s="26" t="s">
        <v>14</v>
      </c>
    </row>
    <row r="102" spans="1:8" ht="74.25" customHeight="1" thickBot="1">
      <c r="A102" s="38" t="s">
        <v>70</v>
      </c>
      <c r="B102" s="26">
        <v>2430</v>
      </c>
      <c r="C102" s="26">
        <v>863</v>
      </c>
      <c r="D102" s="39"/>
      <c r="E102" s="39"/>
      <c r="F102" s="39"/>
      <c r="G102" s="39"/>
      <c r="H102" s="26" t="s">
        <v>14</v>
      </c>
    </row>
    <row r="103" spans="1:8" ht="31.5" customHeight="1" thickBot="1">
      <c r="A103" s="72" t="s">
        <v>71</v>
      </c>
      <c r="B103" s="87">
        <v>2500</v>
      </c>
      <c r="C103" s="87" t="s">
        <v>14</v>
      </c>
      <c r="D103" s="88"/>
      <c r="E103" s="89">
        <f aca="true" t="shared" si="0" ref="E103:G104">E104</f>
        <v>0</v>
      </c>
      <c r="F103" s="89">
        <f t="shared" si="0"/>
        <v>0</v>
      </c>
      <c r="G103" s="89">
        <f t="shared" si="0"/>
        <v>0</v>
      </c>
      <c r="H103" s="87" t="s">
        <v>14</v>
      </c>
    </row>
    <row r="104" spans="1:8" ht="61.5" customHeight="1" thickBot="1">
      <c r="A104" s="38" t="s">
        <v>72</v>
      </c>
      <c r="B104" s="26">
        <v>2520</v>
      </c>
      <c r="C104" s="26">
        <v>831</v>
      </c>
      <c r="D104" s="39"/>
      <c r="E104" s="61">
        <f t="shared" si="0"/>
        <v>0</v>
      </c>
      <c r="F104" s="61">
        <f t="shared" si="0"/>
        <v>0</v>
      </c>
      <c r="G104" s="61">
        <f t="shared" si="0"/>
        <v>0</v>
      </c>
      <c r="H104" s="39"/>
    </row>
    <row r="105" spans="1:8" ht="15">
      <c r="A105" s="78" t="s">
        <v>9</v>
      </c>
      <c r="B105" s="181">
        <v>2521</v>
      </c>
      <c r="C105" s="181">
        <v>831</v>
      </c>
      <c r="D105" s="181">
        <v>296</v>
      </c>
      <c r="E105" s="183"/>
      <c r="F105" s="183"/>
      <c r="G105" s="183"/>
      <c r="H105" s="181"/>
    </row>
    <row r="106" spans="1:8" ht="30.75" thickBot="1">
      <c r="A106" s="80" t="s">
        <v>168</v>
      </c>
      <c r="B106" s="182"/>
      <c r="C106" s="182"/>
      <c r="D106" s="182"/>
      <c r="E106" s="184"/>
      <c r="F106" s="184"/>
      <c r="G106" s="184"/>
      <c r="H106" s="182"/>
    </row>
    <row r="107" spans="1:8" ht="30.75" thickBot="1">
      <c r="A107" s="80" t="s">
        <v>169</v>
      </c>
      <c r="B107" s="26">
        <v>2522</v>
      </c>
      <c r="C107" s="26">
        <v>831</v>
      </c>
      <c r="D107" s="26">
        <v>297</v>
      </c>
      <c r="E107" s="39"/>
      <c r="F107" s="39"/>
      <c r="G107" s="39"/>
      <c r="H107" s="39"/>
    </row>
    <row r="108" spans="1:8" ht="15.75" thickBot="1">
      <c r="A108" s="80"/>
      <c r="B108" s="26"/>
      <c r="C108" s="26"/>
      <c r="D108" s="39"/>
      <c r="E108" s="39"/>
      <c r="F108" s="39"/>
      <c r="G108" s="39"/>
      <c r="H108" s="39"/>
    </row>
    <row r="109" spans="1:8" ht="31.5" customHeight="1" thickBot="1">
      <c r="A109" s="72" t="s">
        <v>17</v>
      </c>
      <c r="B109" s="87">
        <v>2600</v>
      </c>
      <c r="C109" s="87" t="s">
        <v>14</v>
      </c>
      <c r="D109" s="88"/>
      <c r="E109" s="89">
        <f>E110+E112+E113+E119+E137</f>
        <v>18401000</v>
      </c>
      <c r="F109" s="89">
        <f>F110+F112+F113+F119+F137</f>
        <v>17001000</v>
      </c>
      <c r="G109" s="89">
        <f>G110+G112+G113+G119+G137</f>
        <v>17001000</v>
      </c>
      <c r="H109" s="89">
        <f>H110+H112+H113+H119</f>
        <v>0</v>
      </c>
    </row>
    <row r="110" spans="1:8" ht="14.25" customHeight="1">
      <c r="A110" s="46" t="s">
        <v>9</v>
      </c>
      <c r="B110" s="181">
        <v>2610</v>
      </c>
      <c r="C110" s="181">
        <v>241</v>
      </c>
      <c r="D110" s="183"/>
      <c r="E110" s="183"/>
      <c r="F110" s="183"/>
      <c r="G110" s="183"/>
      <c r="H110" s="183"/>
    </row>
    <row r="111" spans="1:8" ht="31.5" customHeight="1" thickBot="1">
      <c r="A111" s="38" t="s">
        <v>73</v>
      </c>
      <c r="B111" s="182"/>
      <c r="C111" s="182"/>
      <c r="D111" s="184"/>
      <c r="E111" s="184"/>
      <c r="F111" s="184"/>
      <c r="G111" s="184"/>
      <c r="H111" s="184"/>
    </row>
    <row r="112" spans="1:8" ht="44.25" customHeight="1" thickBot="1">
      <c r="A112" s="38" t="s">
        <v>74</v>
      </c>
      <c r="B112" s="26">
        <v>2620</v>
      </c>
      <c r="C112" s="26">
        <v>242</v>
      </c>
      <c r="D112" s="39"/>
      <c r="E112" s="39"/>
      <c r="F112" s="39"/>
      <c r="G112" s="39"/>
      <c r="H112" s="39"/>
    </row>
    <row r="113" spans="1:8" ht="48" customHeight="1" thickBot="1">
      <c r="A113" s="38" t="s">
        <v>87</v>
      </c>
      <c r="B113" s="26">
        <v>2630</v>
      </c>
      <c r="C113" s="26">
        <v>243</v>
      </c>
      <c r="D113" s="39"/>
      <c r="E113" s="61">
        <f>E114+E116+E117</f>
        <v>0</v>
      </c>
      <c r="F113" s="61">
        <f>F114+F116+F117</f>
        <v>0</v>
      </c>
      <c r="G113" s="61">
        <f>G114+G116+G117</f>
        <v>0</v>
      </c>
      <c r="H113" s="61">
        <f>H114+H116+H117</f>
        <v>0</v>
      </c>
    </row>
    <row r="114" spans="1:8" ht="15">
      <c r="A114" s="78" t="s">
        <v>8</v>
      </c>
      <c r="B114" s="181">
        <v>2631</v>
      </c>
      <c r="C114" s="181">
        <v>243</v>
      </c>
      <c r="D114" s="181">
        <v>225</v>
      </c>
      <c r="E114" s="183"/>
      <c r="F114" s="183"/>
      <c r="G114" s="183"/>
      <c r="H114" s="181"/>
    </row>
    <row r="115" spans="1:8" ht="30.75" thickBot="1">
      <c r="A115" s="80" t="s">
        <v>170</v>
      </c>
      <c r="B115" s="182"/>
      <c r="C115" s="182"/>
      <c r="D115" s="182"/>
      <c r="E115" s="184"/>
      <c r="F115" s="184"/>
      <c r="G115" s="184"/>
      <c r="H115" s="182"/>
    </row>
    <row r="116" spans="1:8" ht="15.75" thickBot="1">
      <c r="A116" s="80" t="s">
        <v>163</v>
      </c>
      <c r="B116" s="26">
        <v>2632</v>
      </c>
      <c r="C116" s="26">
        <v>243</v>
      </c>
      <c r="D116" s="26">
        <v>226</v>
      </c>
      <c r="E116" s="39"/>
      <c r="F116" s="39"/>
      <c r="G116" s="39"/>
      <c r="H116" s="39"/>
    </row>
    <row r="117" spans="1:8" ht="30.75" thickBot="1">
      <c r="A117" s="80" t="s">
        <v>171</v>
      </c>
      <c r="B117" s="26">
        <v>2633</v>
      </c>
      <c r="C117" s="26">
        <v>243</v>
      </c>
      <c r="D117" s="26">
        <v>228</v>
      </c>
      <c r="E117" s="39"/>
      <c r="F117" s="39"/>
      <c r="G117" s="39"/>
      <c r="H117" s="39"/>
    </row>
    <row r="118" spans="1:8" ht="15.75" thickBot="1">
      <c r="A118" s="80" t="s">
        <v>136</v>
      </c>
      <c r="B118" s="26"/>
      <c r="C118" s="26"/>
      <c r="D118" s="26"/>
      <c r="E118" s="39"/>
      <c r="F118" s="39"/>
      <c r="G118" s="39"/>
      <c r="H118" s="39"/>
    </row>
    <row r="119" spans="1:8" ht="30" customHeight="1" thickBot="1">
      <c r="A119" s="38" t="s">
        <v>75</v>
      </c>
      <c r="B119" s="211">
        <v>2640</v>
      </c>
      <c r="C119" s="26">
        <v>244</v>
      </c>
      <c r="D119" s="39"/>
      <c r="E119" s="128">
        <f>E120+E122+E123+E124+E125+E126+E127+E128+E129+E130+E131+E132+E133+E134+E135+E136</f>
        <v>18401000</v>
      </c>
      <c r="F119" s="127">
        <f>F120+F122+F123+F124+F125+F126+F127+F128+F129+F130+F131+F132+F133+F134+F135+F136</f>
        <v>17001000</v>
      </c>
      <c r="G119" s="127">
        <f>G120+G122+G123+G124+G125+G126+G127+G128+G129+G130+G131+G132+G133+G134+G135+G136</f>
        <v>17001000</v>
      </c>
      <c r="H119" s="61">
        <f>H120+H122+H123+H124+H125+H126+H127+H128+H129+H130+H131+H132+H133+H134+H135+H136</f>
        <v>0</v>
      </c>
    </row>
    <row r="120" spans="1:8" ht="15">
      <c r="A120" s="78" t="s">
        <v>8</v>
      </c>
      <c r="B120" s="212"/>
      <c r="C120" s="181">
        <v>244</v>
      </c>
      <c r="D120" s="181">
        <v>221</v>
      </c>
      <c r="E120" s="214">
        <v>751000</v>
      </c>
      <c r="F120" s="214">
        <v>751000</v>
      </c>
      <c r="G120" s="214">
        <v>751000</v>
      </c>
      <c r="H120" s="216"/>
    </row>
    <row r="121" spans="1:8" ht="15.75" thickBot="1">
      <c r="A121" s="80" t="s">
        <v>172</v>
      </c>
      <c r="B121" s="212"/>
      <c r="C121" s="182">
        <v>244</v>
      </c>
      <c r="D121" s="182">
        <v>221</v>
      </c>
      <c r="E121" s="215"/>
      <c r="F121" s="215"/>
      <c r="G121" s="215"/>
      <c r="H121" s="217"/>
    </row>
    <row r="122" spans="1:8" ht="15.75" thickBot="1">
      <c r="A122" s="80" t="s">
        <v>162</v>
      </c>
      <c r="B122" s="212"/>
      <c r="C122" s="26">
        <v>244</v>
      </c>
      <c r="D122" s="26">
        <v>222</v>
      </c>
      <c r="E122" s="96"/>
      <c r="F122" s="96"/>
      <c r="G122" s="96"/>
      <c r="H122" s="96"/>
    </row>
    <row r="123" spans="1:8" ht="15.75" thickBot="1">
      <c r="A123" s="80" t="s">
        <v>174</v>
      </c>
      <c r="B123" s="212"/>
      <c r="C123" s="26">
        <v>244</v>
      </c>
      <c r="D123" s="26">
        <v>223</v>
      </c>
      <c r="E123" s="96">
        <v>5930000</v>
      </c>
      <c r="F123" s="96">
        <v>5930000</v>
      </c>
      <c r="G123" s="96">
        <v>5930000</v>
      </c>
      <c r="H123" s="96"/>
    </row>
    <row r="124" spans="1:8" ht="63.75" customHeight="1" thickBot="1">
      <c r="A124" s="80" t="s">
        <v>173</v>
      </c>
      <c r="B124" s="212"/>
      <c r="C124" s="26">
        <v>244</v>
      </c>
      <c r="D124" s="26">
        <v>224</v>
      </c>
      <c r="E124" s="96"/>
      <c r="F124" s="96"/>
      <c r="G124" s="96"/>
      <c r="H124" s="96"/>
    </row>
    <row r="125" spans="1:8" ht="30.75" thickBot="1">
      <c r="A125" s="80" t="s">
        <v>170</v>
      </c>
      <c r="B125" s="212"/>
      <c r="C125" s="26">
        <v>244</v>
      </c>
      <c r="D125" s="26">
        <v>225</v>
      </c>
      <c r="E125" s="96">
        <v>1620000</v>
      </c>
      <c r="F125" s="96">
        <v>1620000</v>
      </c>
      <c r="G125" s="96">
        <v>1620000</v>
      </c>
      <c r="H125" s="96"/>
    </row>
    <row r="126" spans="1:8" ht="15.75" thickBot="1">
      <c r="A126" s="80" t="s">
        <v>163</v>
      </c>
      <c r="B126" s="212"/>
      <c r="C126" s="26">
        <v>244</v>
      </c>
      <c r="D126" s="26">
        <v>226</v>
      </c>
      <c r="E126" s="96">
        <v>1300000</v>
      </c>
      <c r="F126" s="96">
        <v>1300000</v>
      </c>
      <c r="G126" s="96">
        <v>1300000</v>
      </c>
      <c r="H126" s="96"/>
    </row>
    <row r="127" spans="1:8" ht="15.75" thickBot="1">
      <c r="A127" s="80" t="s">
        <v>175</v>
      </c>
      <c r="B127" s="212"/>
      <c r="C127" s="26">
        <v>244</v>
      </c>
      <c r="D127" s="26">
        <v>227</v>
      </c>
      <c r="E127" s="96"/>
      <c r="F127" s="96"/>
      <c r="G127" s="96"/>
      <c r="H127" s="96"/>
    </row>
    <row r="128" spans="1:8" ht="60.75" thickBot="1">
      <c r="A128" s="80" t="s">
        <v>177</v>
      </c>
      <c r="B128" s="212"/>
      <c r="C128" s="26">
        <v>244</v>
      </c>
      <c r="D128" s="26">
        <v>229</v>
      </c>
      <c r="E128" s="96"/>
      <c r="F128" s="96"/>
      <c r="G128" s="96"/>
      <c r="H128" s="96"/>
    </row>
    <row r="129" spans="1:8" ht="30.75" thickBot="1">
      <c r="A129" s="80" t="s">
        <v>176</v>
      </c>
      <c r="B129" s="212"/>
      <c r="C129" s="26">
        <v>244</v>
      </c>
      <c r="D129" s="26">
        <v>310</v>
      </c>
      <c r="E129" s="96">
        <v>1400000</v>
      </c>
      <c r="F129" s="96"/>
      <c r="G129" s="96"/>
      <c r="H129" s="96"/>
    </row>
    <row r="130" spans="1:8" ht="60.75" thickBot="1">
      <c r="A130" s="80" t="s">
        <v>179</v>
      </c>
      <c r="B130" s="212"/>
      <c r="C130" s="26">
        <v>244</v>
      </c>
      <c r="D130" s="26">
        <v>341</v>
      </c>
      <c r="E130" s="96">
        <v>5600000</v>
      </c>
      <c r="F130" s="96">
        <v>5600000</v>
      </c>
      <c r="G130" s="96">
        <v>5600000</v>
      </c>
      <c r="H130" s="96"/>
    </row>
    <row r="131" spans="1:8" ht="30.75" thickBot="1">
      <c r="A131" s="80" t="s">
        <v>178</v>
      </c>
      <c r="B131" s="212"/>
      <c r="C131" s="26">
        <v>244</v>
      </c>
      <c r="D131" s="26">
        <v>342</v>
      </c>
      <c r="E131" s="96"/>
      <c r="F131" s="96"/>
      <c r="G131" s="96"/>
      <c r="H131" s="96"/>
    </row>
    <row r="132" spans="1:8" ht="30.75" thickBot="1">
      <c r="A132" s="80" t="s">
        <v>183</v>
      </c>
      <c r="B132" s="212"/>
      <c r="C132" s="26">
        <v>244</v>
      </c>
      <c r="D132" s="26">
        <v>343</v>
      </c>
      <c r="E132" s="96">
        <v>750000</v>
      </c>
      <c r="F132" s="96">
        <v>750000</v>
      </c>
      <c r="G132" s="96">
        <v>750000</v>
      </c>
      <c r="H132" s="96"/>
    </row>
    <row r="133" spans="1:8" ht="30.75" thickBot="1">
      <c r="A133" s="80" t="s">
        <v>182</v>
      </c>
      <c r="B133" s="212"/>
      <c r="C133" s="26">
        <v>244</v>
      </c>
      <c r="D133" s="26">
        <v>344</v>
      </c>
      <c r="E133" s="96"/>
      <c r="F133" s="96"/>
      <c r="G133" s="96"/>
      <c r="H133" s="96"/>
    </row>
    <row r="134" spans="1:8" ht="30.75" thickBot="1">
      <c r="A134" s="80" t="s">
        <v>181</v>
      </c>
      <c r="B134" s="212"/>
      <c r="C134" s="26">
        <v>244</v>
      </c>
      <c r="D134" s="26">
        <v>345</v>
      </c>
      <c r="E134" s="96">
        <v>50000</v>
      </c>
      <c r="F134" s="96">
        <v>50000</v>
      </c>
      <c r="G134" s="96">
        <v>50000</v>
      </c>
      <c r="H134" s="96"/>
    </row>
    <row r="135" spans="1:8" ht="30.75" thickBot="1">
      <c r="A135" s="80" t="s">
        <v>180</v>
      </c>
      <c r="B135" s="212"/>
      <c r="C135" s="26">
        <v>244</v>
      </c>
      <c r="D135" s="26">
        <v>346</v>
      </c>
      <c r="E135" s="96">
        <v>1000000</v>
      </c>
      <c r="F135" s="96">
        <v>1000000</v>
      </c>
      <c r="G135" s="96">
        <v>1000000</v>
      </c>
      <c r="H135" s="96"/>
    </row>
    <row r="136" spans="1:8" ht="45.75" thickBot="1">
      <c r="A136" s="80" t="s">
        <v>184</v>
      </c>
      <c r="B136" s="213"/>
      <c r="C136" s="26">
        <v>244</v>
      </c>
      <c r="D136" s="26">
        <v>349</v>
      </c>
      <c r="E136" s="39"/>
      <c r="F136" s="39"/>
      <c r="G136" s="39"/>
      <c r="H136" s="39"/>
    </row>
    <row r="137" spans="1:8" ht="33.75" customHeight="1" thickBot="1">
      <c r="A137" s="38" t="s">
        <v>86</v>
      </c>
      <c r="B137" s="26">
        <v>2650</v>
      </c>
      <c r="C137" s="26">
        <v>400</v>
      </c>
      <c r="D137" s="39"/>
      <c r="E137" s="39"/>
      <c r="F137" s="39"/>
      <c r="G137" s="39"/>
      <c r="H137" s="39"/>
    </row>
    <row r="138" spans="1:8" ht="16.5" customHeight="1">
      <c r="A138" s="78" t="s">
        <v>9</v>
      </c>
      <c r="B138" s="181">
        <v>2651</v>
      </c>
      <c r="C138" s="181">
        <v>406</v>
      </c>
      <c r="D138" s="183"/>
      <c r="E138" s="183"/>
      <c r="F138" s="183"/>
      <c r="G138" s="183"/>
      <c r="H138" s="183"/>
    </row>
    <row r="139" spans="1:8" ht="46.5" customHeight="1" thickBot="1">
      <c r="A139" s="80" t="s">
        <v>85</v>
      </c>
      <c r="B139" s="182"/>
      <c r="C139" s="182"/>
      <c r="D139" s="184"/>
      <c r="E139" s="184"/>
      <c r="F139" s="184"/>
      <c r="G139" s="184"/>
      <c r="H139" s="184"/>
    </row>
    <row r="140" spans="1:8" ht="61.5" customHeight="1" thickBot="1">
      <c r="A140" s="80" t="s">
        <v>84</v>
      </c>
      <c r="B140" s="26">
        <v>2652</v>
      </c>
      <c r="C140" s="26">
        <v>407</v>
      </c>
      <c r="D140" s="39"/>
      <c r="E140" s="39"/>
      <c r="F140" s="39"/>
      <c r="G140" s="39"/>
      <c r="H140" s="39"/>
    </row>
    <row r="141" spans="1:8" ht="21.75" customHeight="1" thickBot="1">
      <c r="A141" s="24" t="s">
        <v>76</v>
      </c>
      <c r="B141" s="26">
        <v>3000</v>
      </c>
      <c r="C141" s="26">
        <v>100</v>
      </c>
      <c r="D141" s="39"/>
      <c r="E141" s="39"/>
      <c r="F141" s="39"/>
      <c r="G141" s="39"/>
      <c r="H141" s="26" t="s">
        <v>14</v>
      </c>
    </row>
    <row r="142" spans="1:8" ht="12.75" customHeight="1">
      <c r="A142" s="46" t="s">
        <v>9</v>
      </c>
      <c r="B142" s="181">
        <v>3010</v>
      </c>
      <c r="C142" s="181">
        <v>180</v>
      </c>
      <c r="D142" s="181">
        <v>189</v>
      </c>
      <c r="E142" s="183"/>
      <c r="F142" s="183"/>
      <c r="G142" s="183"/>
      <c r="H142" s="181" t="s">
        <v>14</v>
      </c>
    </row>
    <row r="143" spans="1:8" ht="15" customHeight="1" thickBot="1">
      <c r="A143" s="38" t="s">
        <v>77</v>
      </c>
      <c r="B143" s="182"/>
      <c r="C143" s="182"/>
      <c r="D143" s="182"/>
      <c r="E143" s="184"/>
      <c r="F143" s="184"/>
      <c r="G143" s="184"/>
      <c r="H143" s="182"/>
    </row>
    <row r="144" spans="1:8" ht="14.25" customHeight="1" thickBot="1">
      <c r="A144" s="38" t="s">
        <v>78</v>
      </c>
      <c r="B144" s="26">
        <v>3020</v>
      </c>
      <c r="C144" s="26">
        <v>180</v>
      </c>
      <c r="D144" s="26">
        <v>131</v>
      </c>
      <c r="E144" s="39"/>
      <c r="F144" s="39"/>
      <c r="G144" s="39"/>
      <c r="H144" s="26" t="s">
        <v>14</v>
      </c>
    </row>
    <row r="145" spans="1:8" ht="18" customHeight="1" thickBot="1">
      <c r="A145" s="38" t="s">
        <v>79</v>
      </c>
      <c r="B145" s="26">
        <v>3030</v>
      </c>
      <c r="C145" s="26"/>
      <c r="D145" s="39"/>
      <c r="E145" s="39"/>
      <c r="F145" s="39"/>
      <c r="G145" s="39"/>
      <c r="H145" s="26" t="s">
        <v>14</v>
      </c>
    </row>
    <row r="146" spans="1:8" ht="15.75" customHeight="1" thickBot="1">
      <c r="A146" s="24" t="s">
        <v>80</v>
      </c>
      <c r="B146" s="26">
        <v>4000</v>
      </c>
      <c r="C146" s="26" t="s">
        <v>14</v>
      </c>
      <c r="D146" s="39"/>
      <c r="E146" s="39"/>
      <c r="F146" s="39"/>
      <c r="G146" s="39"/>
      <c r="H146" s="26" t="s">
        <v>14</v>
      </c>
    </row>
    <row r="147" spans="1:8" ht="15">
      <c r="A147" s="46" t="s">
        <v>8</v>
      </c>
      <c r="B147" s="181">
        <v>4010</v>
      </c>
      <c r="C147" s="181">
        <v>610</v>
      </c>
      <c r="D147" s="183"/>
      <c r="E147" s="183"/>
      <c r="F147" s="183"/>
      <c r="G147" s="183"/>
      <c r="H147" s="181" t="s">
        <v>14</v>
      </c>
    </row>
    <row r="148" spans="1:8" ht="19.5" customHeight="1" thickBot="1">
      <c r="A148" s="38" t="s">
        <v>81</v>
      </c>
      <c r="B148" s="182"/>
      <c r="C148" s="182"/>
      <c r="D148" s="184"/>
      <c r="E148" s="184"/>
      <c r="F148" s="184"/>
      <c r="G148" s="184"/>
      <c r="H148" s="182"/>
    </row>
    <row r="149" spans="1:8" ht="15.75" thickBot="1">
      <c r="A149" s="38"/>
      <c r="B149" s="26"/>
      <c r="C149" s="39"/>
      <c r="D149" s="39"/>
      <c r="E149" s="39"/>
      <c r="F149" s="39"/>
      <c r="G149" s="39"/>
      <c r="H149" s="26"/>
    </row>
    <row r="152" spans="5:8" ht="12.75">
      <c r="E152" s="35"/>
      <c r="F152" s="35"/>
      <c r="G152" s="35"/>
      <c r="H152" s="35"/>
    </row>
    <row r="153" spans="5:8" ht="12.75">
      <c r="E153" s="35"/>
      <c r="F153" s="35"/>
      <c r="G153" s="35"/>
      <c r="H153" s="35"/>
    </row>
  </sheetData>
  <sheetProtection/>
  <mergeCells count="137">
    <mergeCell ref="E5:H5"/>
    <mergeCell ref="H6:H8"/>
    <mergeCell ref="C13:C14"/>
    <mergeCell ref="D13:D14"/>
    <mergeCell ref="E13:E14"/>
    <mergeCell ref="F13:F14"/>
    <mergeCell ref="G13:G14"/>
    <mergeCell ref="A2:H2"/>
    <mergeCell ref="A5:A8"/>
    <mergeCell ref="B5:B8"/>
    <mergeCell ref="C5:C8"/>
    <mergeCell ref="D5:D8"/>
    <mergeCell ref="D51:D52"/>
    <mergeCell ref="E51:E52"/>
    <mergeCell ref="F51:F52"/>
    <mergeCell ref="G51:G52"/>
    <mergeCell ref="H13:H14"/>
    <mergeCell ref="B13:B14"/>
    <mergeCell ref="B55:B56"/>
    <mergeCell ref="C55:C56"/>
    <mergeCell ref="D55:D56"/>
    <mergeCell ref="E55:E56"/>
    <mergeCell ref="F55:F56"/>
    <mergeCell ref="B19:B20"/>
    <mergeCell ref="C19:C20"/>
    <mergeCell ref="D19:D20"/>
    <mergeCell ref="H51:H52"/>
    <mergeCell ref="G55:G56"/>
    <mergeCell ref="H55:H56"/>
    <mergeCell ref="B51:B52"/>
    <mergeCell ref="C51:C52"/>
    <mergeCell ref="B57:B58"/>
    <mergeCell ref="C57:C58"/>
    <mergeCell ref="D57:D58"/>
    <mergeCell ref="H57:H58"/>
    <mergeCell ref="C59:C60"/>
    <mergeCell ref="D59:D60"/>
    <mergeCell ref="B59:B60"/>
    <mergeCell ref="E57:E58"/>
    <mergeCell ref="H63:H64"/>
    <mergeCell ref="F57:F58"/>
    <mergeCell ref="G57:G58"/>
    <mergeCell ref="D63:D64"/>
    <mergeCell ref="E63:E64"/>
    <mergeCell ref="G63:G64"/>
    <mergeCell ref="B71:B72"/>
    <mergeCell ref="C71:C72"/>
    <mergeCell ref="D71:D72"/>
    <mergeCell ref="B63:B64"/>
    <mergeCell ref="C63:C64"/>
    <mergeCell ref="F63:F64"/>
    <mergeCell ref="H81:H82"/>
    <mergeCell ref="B77:B78"/>
    <mergeCell ref="C77:C78"/>
    <mergeCell ref="D77:D78"/>
    <mergeCell ref="E77:E78"/>
    <mergeCell ref="B81:B82"/>
    <mergeCell ref="C81:C82"/>
    <mergeCell ref="F77:F78"/>
    <mergeCell ref="G77:G78"/>
    <mergeCell ref="D83:D84"/>
    <mergeCell ref="E83:E84"/>
    <mergeCell ref="F83:F84"/>
    <mergeCell ref="G83:G84"/>
    <mergeCell ref="H71:H72"/>
    <mergeCell ref="H77:H78"/>
    <mergeCell ref="D81:D82"/>
    <mergeCell ref="E81:E82"/>
    <mergeCell ref="F81:F82"/>
    <mergeCell ref="G81:G82"/>
    <mergeCell ref="H93:H94"/>
    <mergeCell ref="H83:H84"/>
    <mergeCell ref="B89:B90"/>
    <mergeCell ref="C89:C90"/>
    <mergeCell ref="D89:D90"/>
    <mergeCell ref="H89:H90"/>
    <mergeCell ref="B83:B84"/>
    <mergeCell ref="C83:C84"/>
    <mergeCell ref="B93:B94"/>
    <mergeCell ref="C93:C94"/>
    <mergeCell ref="D93:D94"/>
    <mergeCell ref="D105:D106"/>
    <mergeCell ref="E105:E106"/>
    <mergeCell ref="F105:F106"/>
    <mergeCell ref="B99:B100"/>
    <mergeCell ref="C99:C100"/>
    <mergeCell ref="D99:D100"/>
    <mergeCell ref="E99:E100"/>
    <mergeCell ref="F99:F100"/>
    <mergeCell ref="C105:C106"/>
    <mergeCell ref="H105:H106"/>
    <mergeCell ref="G99:G100"/>
    <mergeCell ref="H99:H100"/>
    <mergeCell ref="G105:G106"/>
    <mergeCell ref="B110:B111"/>
    <mergeCell ref="C110:C111"/>
    <mergeCell ref="D110:D111"/>
    <mergeCell ref="E110:E111"/>
    <mergeCell ref="F110:F111"/>
    <mergeCell ref="B105:B106"/>
    <mergeCell ref="G120:G121"/>
    <mergeCell ref="H120:H121"/>
    <mergeCell ref="B114:B115"/>
    <mergeCell ref="C114:C115"/>
    <mergeCell ref="D114:D115"/>
    <mergeCell ref="E114:E115"/>
    <mergeCell ref="B119:B136"/>
    <mergeCell ref="C120:C121"/>
    <mergeCell ref="F114:F115"/>
    <mergeCell ref="G114:G115"/>
    <mergeCell ref="D138:D139"/>
    <mergeCell ref="E138:E139"/>
    <mergeCell ref="F138:F139"/>
    <mergeCell ref="G138:G139"/>
    <mergeCell ref="G110:G111"/>
    <mergeCell ref="H110:H111"/>
    <mergeCell ref="H114:H115"/>
    <mergeCell ref="D120:D121"/>
    <mergeCell ref="E120:E121"/>
    <mergeCell ref="F120:F121"/>
    <mergeCell ref="H138:H139"/>
    <mergeCell ref="B142:B143"/>
    <mergeCell ref="C142:C143"/>
    <mergeCell ref="D142:D143"/>
    <mergeCell ref="E142:E143"/>
    <mergeCell ref="F142:F143"/>
    <mergeCell ref="G142:G143"/>
    <mergeCell ref="H142:H143"/>
    <mergeCell ref="B138:B139"/>
    <mergeCell ref="C138:C139"/>
    <mergeCell ref="H147:H148"/>
    <mergeCell ref="B147:B148"/>
    <mergeCell ref="C147:C148"/>
    <mergeCell ref="D147:D148"/>
    <mergeCell ref="E147:E148"/>
    <mergeCell ref="F147:F148"/>
    <mergeCell ref="G147:G148"/>
  </mergeCells>
  <printOptions/>
  <pageMargins left="0.31496062992125984" right="0.31496062992125984" top="0.49" bottom="0.26" header="0.31496062992125984" footer="0.31496062992125984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51"/>
  <sheetViews>
    <sheetView zoomScalePageLayoutView="0" workbookViewId="0" topLeftCell="A112">
      <selection activeCell="E121" sqref="E121"/>
    </sheetView>
  </sheetViews>
  <sheetFormatPr defaultColWidth="8.875" defaultRowHeight="12.75"/>
  <cols>
    <col min="1" max="1" width="45.875" style="19" customWidth="1"/>
    <col min="2" max="2" width="8.875" style="19" customWidth="1"/>
    <col min="3" max="3" width="12.00390625" style="19" customWidth="1"/>
    <col min="4" max="4" width="11.75390625" style="19" customWidth="1"/>
    <col min="5" max="5" width="16.875" style="19" customWidth="1"/>
    <col min="6" max="6" width="16.125" style="19" customWidth="1"/>
    <col min="7" max="7" width="17.00390625" style="19" customWidth="1"/>
    <col min="8" max="8" width="14.25390625" style="19" customWidth="1"/>
    <col min="9" max="16384" width="8.875" style="19" customWidth="1"/>
  </cols>
  <sheetData>
    <row r="1" ht="12.75">
      <c r="G1" s="19" t="s">
        <v>208</v>
      </c>
    </row>
    <row r="2" spans="1:8" ht="18.75">
      <c r="A2" s="180" t="s">
        <v>209</v>
      </c>
      <c r="B2" s="180"/>
      <c r="C2" s="180"/>
      <c r="D2" s="180"/>
      <c r="E2" s="180"/>
      <c r="F2" s="180"/>
      <c r="G2" s="180"/>
      <c r="H2" s="180"/>
    </row>
    <row r="3" ht="18.75">
      <c r="B3" s="18" t="s">
        <v>212</v>
      </c>
    </row>
    <row r="4" ht="13.5" thickBot="1"/>
    <row r="5" spans="1:8" ht="15.75" thickBot="1">
      <c r="A5" s="201" t="s">
        <v>7</v>
      </c>
      <c r="B5" s="201" t="s">
        <v>13</v>
      </c>
      <c r="C5" s="201" t="s">
        <v>34</v>
      </c>
      <c r="D5" s="201" t="s">
        <v>132</v>
      </c>
      <c r="E5" s="204" t="s">
        <v>35</v>
      </c>
      <c r="F5" s="205"/>
      <c r="G5" s="205"/>
      <c r="H5" s="206"/>
    </row>
    <row r="6" spans="1:8" ht="15">
      <c r="A6" s="202"/>
      <c r="B6" s="202"/>
      <c r="C6" s="202"/>
      <c r="D6" s="202"/>
      <c r="E6" s="20" t="s">
        <v>185</v>
      </c>
      <c r="F6" s="20" t="s">
        <v>189</v>
      </c>
      <c r="G6" s="20" t="s">
        <v>187</v>
      </c>
      <c r="H6" s="201" t="s">
        <v>38</v>
      </c>
    </row>
    <row r="7" spans="1:8" ht="45">
      <c r="A7" s="202"/>
      <c r="B7" s="202"/>
      <c r="C7" s="202"/>
      <c r="D7" s="202"/>
      <c r="E7" s="20" t="s">
        <v>83</v>
      </c>
      <c r="F7" s="20" t="s">
        <v>36</v>
      </c>
      <c r="G7" s="20" t="s">
        <v>37</v>
      </c>
      <c r="H7" s="202"/>
    </row>
    <row r="8" spans="1:8" ht="2.25" customHeight="1" thickBot="1">
      <c r="A8" s="203"/>
      <c r="B8" s="203"/>
      <c r="C8" s="203"/>
      <c r="D8" s="203"/>
      <c r="E8" s="22"/>
      <c r="F8" s="23"/>
      <c r="G8" s="23"/>
      <c r="H8" s="203"/>
    </row>
    <row r="9" spans="1:8" ht="15.75" thickBot="1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8" ht="30" customHeight="1" thickBot="1">
      <c r="A10" s="24" t="s">
        <v>39</v>
      </c>
      <c r="B10" s="25" t="s">
        <v>19</v>
      </c>
      <c r="C10" s="26" t="s">
        <v>14</v>
      </c>
      <c r="D10" s="26" t="s">
        <v>14</v>
      </c>
      <c r="E10" s="108">
        <v>176452.65</v>
      </c>
      <c r="F10" s="29">
        <v>0</v>
      </c>
      <c r="G10" s="29">
        <v>0</v>
      </c>
      <c r="H10" s="29"/>
    </row>
    <row r="11" spans="1:8" ht="30" customHeight="1" thickBot="1">
      <c r="A11" s="24" t="s">
        <v>40</v>
      </c>
      <c r="B11" s="25" t="s">
        <v>88</v>
      </c>
      <c r="C11" s="26" t="s">
        <v>14</v>
      </c>
      <c r="D11" s="26" t="s">
        <v>14</v>
      </c>
      <c r="E11" s="29"/>
      <c r="F11" s="29"/>
      <c r="G11" s="29"/>
      <c r="H11" s="29"/>
    </row>
    <row r="12" spans="1:8" ht="22.5" customHeight="1" thickBot="1">
      <c r="A12" s="31" t="s">
        <v>41</v>
      </c>
      <c r="B12" s="32">
        <v>1000</v>
      </c>
      <c r="C12" s="33"/>
      <c r="D12" s="33"/>
      <c r="E12" s="34">
        <f>E13+E18+E28+E35+E43+E46+E49</f>
        <v>1040600</v>
      </c>
      <c r="F12" s="34">
        <f>F13+F18+F28+F35+F43+F46+F49</f>
        <v>996800</v>
      </c>
      <c r="G12" s="34">
        <f>G13+G18+G28+G35+G43+G46+G49</f>
        <v>1058700</v>
      </c>
      <c r="H12" s="98">
        <f>H13+H18+H28+H35+H43+H46+H49</f>
        <v>0</v>
      </c>
    </row>
    <row r="13" spans="1:8" ht="15.75" customHeight="1">
      <c r="A13" s="36" t="s">
        <v>9</v>
      </c>
      <c r="B13" s="207">
        <v>1100</v>
      </c>
      <c r="C13" s="207">
        <v>120</v>
      </c>
      <c r="D13" s="209"/>
      <c r="E13" s="197">
        <f>E16+E17</f>
        <v>0</v>
      </c>
      <c r="F13" s="197">
        <f>F16+F17</f>
        <v>0</v>
      </c>
      <c r="G13" s="197">
        <f>G16+G17</f>
        <v>0</v>
      </c>
      <c r="H13" s="197">
        <f>H16+H17</f>
        <v>0</v>
      </c>
    </row>
    <row r="14" spans="1:8" ht="15.75" customHeight="1" thickBot="1">
      <c r="A14" s="37" t="s">
        <v>42</v>
      </c>
      <c r="B14" s="208"/>
      <c r="C14" s="208"/>
      <c r="D14" s="210"/>
      <c r="E14" s="198"/>
      <c r="F14" s="198"/>
      <c r="G14" s="198"/>
      <c r="H14" s="198"/>
    </row>
    <row r="15" spans="1:8" ht="16.5" customHeight="1" thickBot="1">
      <c r="A15" s="38" t="s">
        <v>9</v>
      </c>
      <c r="B15" s="26">
        <v>1110</v>
      </c>
      <c r="C15" s="26"/>
      <c r="D15" s="39"/>
      <c r="E15" s="29"/>
      <c r="F15" s="29"/>
      <c r="G15" s="29"/>
      <c r="H15" s="29"/>
    </row>
    <row r="16" spans="1:8" ht="75.75" thickBot="1">
      <c r="A16" s="38" t="s">
        <v>137</v>
      </c>
      <c r="B16" s="26">
        <v>1111</v>
      </c>
      <c r="C16" s="26">
        <v>120</v>
      </c>
      <c r="D16" s="26">
        <v>121</v>
      </c>
      <c r="E16" s="29"/>
      <c r="F16" s="29"/>
      <c r="G16" s="29"/>
      <c r="H16" s="29"/>
    </row>
    <row r="17" spans="1:8" ht="16.5" customHeight="1" thickBot="1">
      <c r="A17" s="38" t="s">
        <v>136</v>
      </c>
      <c r="B17" s="26"/>
      <c r="C17" s="26"/>
      <c r="D17" s="39"/>
      <c r="E17" s="29"/>
      <c r="F17" s="29"/>
      <c r="G17" s="29"/>
      <c r="H17" s="29"/>
    </row>
    <row r="18" spans="1:8" ht="31.5" customHeight="1" thickBot="1">
      <c r="A18" s="37" t="s">
        <v>43</v>
      </c>
      <c r="B18" s="43">
        <v>1200</v>
      </c>
      <c r="C18" s="43">
        <v>130</v>
      </c>
      <c r="D18" s="44"/>
      <c r="E18" s="45">
        <f>E20+E21+E22+E23+E24+E25+E26+E27</f>
        <v>1040600</v>
      </c>
      <c r="F18" s="45">
        <f>F20+F21+F22+F23+F24+F25+F26+F27</f>
        <v>996800</v>
      </c>
      <c r="G18" s="45">
        <f>G20+G21+G22+G23+G24+G25+G26+G27</f>
        <v>1058700</v>
      </c>
      <c r="H18" s="45">
        <f>H120+H21+H22+H23+H24+H25+H26+H27</f>
        <v>0</v>
      </c>
    </row>
    <row r="19" spans="1:8" ht="17.25" customHeight="1">
      <c r="A19" s="46" t="s">
        <v>9</v>
      </c>
      <c r="B19" s="181">
        <v>1210</v>
      </c>
      <c r="C19" s="181">
        <v>130</v>
      </c>
      <c r="D19" s="181">
        <v>131</v>
      </c>
      <c r="E19" s="48"/>
      <c r="F19" s="48"/>
      <c r="G19" s="48"/>
      <c r="H19" s="49"/>
    </row>
    <row r="20" spans="1:8" ht="51" customHeight="1" thickBot="1">
      <c r="A20" s="38" t="s">
        <v>138</v>
      </c>
      <c r="B20" s="182"/>
      <c r="C20" s="182"/>
      <c r="D20" s="182"/>
      <c r="E20" s="50">
        <v>1040600</v>
      </c>
      <c r="F20" s="50">
        <v>996800</v>
      </c>
      <c r="G20" s="50">
        <v>1058700</v>
      </c>
      <c r="H20" s="51"/>
    </row>
    <row r="21" spans="1:8" ht="75.75" thickBot="1">
      <c r="A21" s="38" t="s">
        <v>141</v>
      </c>
      <c r="B21" s="26">
        <v>1220</v>
      </c>
      <c r="C21" s="26">
        <v>130</v>
      </c>
      <c r="D21" s="26">
        <v>131</v>
      </c>
      <c r="E21" s="29"/>
      <c r="F21" s="29"/>
      <c r="G21" s="29"/>
      <c r="H21" s="29"/>
    </row>
    <row r="22" spans="1:8" ht="75.75" customHeight="1" thickBot="1">
      <c r="A22" s="38" t="s">
        <v>139</v>
      </c>
      <c r="B22" s="26">
        <v>1230</v>
      </c>
      <c r="C22" s="26">
        <v>130</v>
      </c>
      <c r="D22" s="26">
        <v>132</v>
      </c>
      <c r="E22" s="29"/>
      <c r="F22" s="29"/>
      <c r="G22" s="29"/>
      <c r="H22" s="29"/>
    </row>
    <row r="23" spans="1:8" ht="90.75" thickBot="1">
      <c r="A23" s="38" t="s">
        <v>140</v>
      </c>
      <c r="B23" s="26">
        <v>1240</v>
      </c>
      <c r="C23" s="26">
        <v>130</v>
      </c>
      <c r="D23" s="26">
        <v>132</v>
      </c>
      <c r="E23" s="29"/>
      <c r="F23" s="29"/>
      <c r="G23" s="29"/>
      <c r="H23" s="29"/>
    </row>
    <row r="24" spans="1:8" ht="45.75" thickBot="1">
      <c r="A24" s="38" t="s">
        <v>144</v>
      </c>
      <c r="B24" s="26">
        <v>1250</v>
      </c>
      <c r="C24" s="26">
        <v>130</v>
      </c>
      <c r="D24" s="26">
        <v>131</v>
      </c>
      <c r="E24" s="29"/>
      <c r="F24" s="29"/>
      <c r="G24" s="29"/>
      <c r="H24" s="29"/>
    </row>
    <row r="25" spans="1:8" ht="33" customHeight="1" thickBot="1">
      <c r="A25" s="38" t="s">
        <v>142</v>
      </c>
      <c r="B25" s="26">
        <v>1260</v>
      </c>
      <c r="C25" s="26">
        <v>130</v>
      </c>
      <c r="D25" s="26">
        <v>134</v>
      </c>
      <c r="E25" s="29"/>
      <c r="F25" s="29"/>
      <c r="G25" s="29"/>
      <c r="H25" s="29"/>
    </row>
    <row r="26" spans="1:8" ht="75.75" thickBot="1">
      <c r="A26" s="38" t="s">
        <v>143</v>
      </c>
      <c r="B26" s="26">
        <v>1270</v>
      </c>
      <c r="C26" s="26">
        <v>130</v>
      </c>
      <c r="D26" s="26">
        <v>135</v>
      </c>
      <c r="E26" s="29"/>
      <c r="F26" s="29"/>
      <c r="G26" s="29"/>
      <c r="H26" s="29"/>
    </row>
    <row r="27" spans="1:8" ht="15.75" thickBot="1">
      <c r="A27" s="38" t="s">
        <v>136</v>
      </c>
      <c r="B27" s="26">
        <v>1280</v>
      </c>
      <c r="C27" s="26">
        <v>130</v>
      </c>
      <c r="D27" s="39"/>
      <c r="E27" s="29"/>
      <c r="F27" s="29"/>
      <c r="G27" s="29"/>
      <c r="H27" s="29"/>
    </row>
    <row r="28" spans="1:8" ht="35.25" customHeight="1" thickBot="1">
      <c r="A28" s="37" t="s">
        <v>44</v>
      </c>
      <c r="B28" s="43">
        <v>1300</v>
      </c>
      <c r="C28" s="43">
        <v>140</v>
      </c>
      <c r="D28" s="44"/>
      <c r="E28" s="45">
        <f>E30+E31+E32+E33+E34</f>
        <v>0</v>
      </c>
      <c r="F28" s="45">
        <f>F30+F31+F32+F33+F34</f>
        <v>0</v>
      </c>
      <c r="G28" s="45">
        <f>G30+G31+G32+G33+G34</f>
        <v>0</v>
      </c>
      <c r="H28" s="45">
        <f>H30+H31+H32+H33+H34</f>
        <v>0</v>
      </c>
    </row>
    <row r="29" spans="1:8" ht="15.75" customHeight="1" thickBot="1">
      <c r="A29" s="38" t="s">
        <v>9</v>
      </c>
      <c r="B29" s="26">
        <v>1310</v>
      </c>
      <c r="C29" s="26">
        <v>140</v>
      </c>
      <c r="D29" s="39"/>
      <c r="E29" s="29"/>
      <c r="F29" s="29"/>
      <c r="G29" s="29"/>
      <c r="H29" s="29"/>
    </row>
    <row r="30" spans="1:8" ht="60.75" thickBot="1">
      <c r="A30" s="38" t="s">
        <v>148</v>
      </c>
      <c r="B30" s="26">
        <v>1320</v>
      </c>
      <c r="C30" s="26">
        <v>140</v>
      </c>
      <c r="D30" s="26">
        <v>141</v>
      </c>
      <c r="E30" s="29"/>
      <c r="F30" s="29"/>
      <c r="G30" s="29"/>
      <c r="H30" s="29"/>
    </row>
    <row r="31" spans="1:8" ht="30.75" thickBot="1">
      <c r="A31" s="38" t="s">
        <v>147</v>
      </c>
      <c r="B31" s="26">
        <v>1330</v>
      </c>
      <c r="C31" s="26">
        <v>140</v>
      </c>
      <c r="D31" s="26">
        <v>142</v>
      </c>
      <c r="E31" s="29"/>
      <c r="F31" s="29"/>
      <c r="G31" s="29"/>
      <c r="H31" s="29"/>
    </row>
    <row r="32" spans="1:8" ht="15.75" customHeight="1" thickBot="1">
      <c r="A32" s="38" t="s">
        <v>145</v>
      </c>
      <c r="B32" s="26">
        <v>1340</v>
      </c>
      <c r="C32" s="26">
        <v>140</v>
      </c>
      <c r="D32" s="26">
        <v>143</v>
      </c>
      <c r="E32" s="29"/>
      <c r="F32" s="29"/>
      <c r="G32" s="29"/>
      <c r="H32" s="29"/>
    </row>
    <row r="33" spans="1:8" ht="30.75" thickBot="1">
      <c r="A33" s="38" t="s">
        <v>146</v>
      </c>
      <c r="B33" s="26">
        <v>1350</v>
      </c>
      <c r="C33" s="26">
        <v>140</v>
      </c>
      <c r="D33" s="26">
        <v>144</v>
      </c>
      <c r="E33" s="29"/>
      <c r="F33" s="29"/>
      <c r="G33" s="29"/>
      <c r="H33" s="29"/>
    </row>
    <row r="34" spans="1:8" ht="30.75" thickBot="1">
      <c r="A34" s="38" t="s">
        <v>149</v>
      </c>
      <c r="B34" s="26">
        <v>1360</v>
      </c>
      <c r="C34" s="26">
        <v>140</v>
      </c>
      <c r="D34" s="26">
        <v>145</v>
      </c>
      <c r="E34" s="29"/>
      <c r="F34" s="29"/>
      <c r="G34" s="29"/>
      <c r="H34" s="29"/>
    </row>
    <row r="35" spans="1:8" ht="32.25" customHeight="1" thickBot="1">
      <c r="A35" s="37" t="s">
        <v>45</v>
      </c>
      <c r="B35" s="43">
        <v>1400</v>
      </c>
      <c r="C35" s="43">
        <v>150</v>
      </c>
      <c r="D35" s="44"/>
      <c r="E35" s="45">
        <f>E37+E38+E39+E40+E41+E42</f>
        <v>0</v>
      </c>
      <c r="F35" s="45">
        <f>F37+F38+F39+F40+F41+F42</f>
        <v>0</v>
      </c>
      <c r="G35" s="45">
        <f>G37+G38+G39+G40+G41+G42</f>
        <v>0</v>
      </c>
      <c r="H35" s="45">
        <f>H37+H38+H39+H40+H41+H42</f>
        <v>0</v>
      </c>
    </row>
    <row r="36" spans="1:8" ht="14.25" customHeight="1" thickBot="1">
      <c r="A36" s="38" t="s">
        <v>9</v>
      </c>
      <c r="B36" s="39"/>
      <c r="C36" s="26"/>
      <c r="D36" s="39"/>
      <c r="E36" s="29"/>
      <c r="F36" s="29"/>
      <c r="G36" s="29"/>
      <c r="H36" s="29"/>
    </row>
    <row r="37" spans="1:8" ht="123.75" customHeight="1" thickBot="1">
      <c r="A37" s="38" t="s">
        <v>150</v>
      </c>
      <c r="B37" s="26">
        <v>1410</v>
      </c>
      <c r="C37" s="26">
        <v>150</v>
      </c>
      <c r="D37" s="26">
        <v>152</v>
      </c>
      <c r="E37" s="29"/>
      <c r="F37" s="29"/>
      <c r="G37" s="29"/>
      <c r="H37" s="29"/>
    </row>
    <row r="38" spans="1:8" ht="60.75" thickBot="1">
      <c r="A38" s="38" t="s">
        <v>151</v>
      </c>
      <c r="B38" s="26">
        <v>1420</v>
      </c>
      <c r="C38" s="26">
        <v>150</v>
      </c>
      <c r="D38" s="26">
        <v>162</v>
      </c>
      <c r="E38" s="29"/>
      <c r="F38" s="29"/>
      <c r="G38" s="29"/>
      <c r="H38" s="29"/>
    </row>
    <row r="39" spans="1:8" ht="60.75" thickBot="1">
      <c r="A39" s="38" t="s">
        <v>154</v>
      </c>
      <c r="B39" s="26">
        <v>1430</v>
      </c>
      <c r="C39" s="26">
        <v>150</v>
      </c>
      <c r="D39" s="26" t="s">
        <v>152</v>
      </c>
      <c r="E39" s="29"/>
      <c r="F39" s="29"/>
      <c r="G39" s="29"/>
      <c r="H39" s="29"/>
    </row>
    <row r="40" spans="1:8" ht="30.75" thickBot="1">
      <c r="A40" s="38" t="s">
        <v>47</v>
      </c>
      <c r="B40" s="26">
        <v>1440</v>
      </c>
      <c r="C40" s="26">
        <v>150</v>
      </c>
      <c r="D40" s="26">
        <v>162</v>
      </c>
      <c r="E40" s="29"/>
      <c r="F40" s="29"/>
      <c r="G40" s="29"/>
      <c r="H40" s="29"/>
    </row>
    <row r="41" spans="1:8" ht="15.75" thickBot="1">
      <c r="A41" s="38" t="s">
        <v>153</v>
      </c>
      <c r="B41" s="26">
        <v>1450</v>
      </c>
      <c r="C41" s="26">
        <v>150</v>
      </c>
      <c r="D41" s="26">
        <v>155</v>
      </c>
      <c r="E41" s="29"/>
      <c r="F41" s="29"/>
      <c r="G41" s="29"/>
      <c r="H41" s="29"/>
    </row>
    <row r="42" spans="1:8" ht="14.25" customHeight="1" thickBot="1">
      <c r="A42" s="38" t="s">
        <v>136</v>
      </c>
      <c r="B42" s="26">
        <v>1460</v>
      </c>
      <c r="C42" s="26">
        <v>150</v>
      </c>
      <c r="D42" s="39"/>
      <c r="E42" s="29"/>
      <c r="F42" s="29"/>
      <c r="G42" s="29"/>
      <c r="H42" s="29"/>
    </row>
    <row r="43" spans="1:8" ht="15.75" customHeight="1" thickBot="1">
      <c r="A43" s="37" t="s">
        <v>46</v>
      </c>
      <c r="B43" s="43">
        <v>1500</v>
      </c>
      <c r="C43" s="43">
        <v>180</v>
      </c>
      <c r="D43" s="44"/>
      <c r="E43" s="45">
        <f>E45</f>
        <v>0</v>
      </c>
      <c r="F43" s="45">
        <f>F45</f>
        <v>0</v>
      </c>
      <c r="G43" s="45">
        <f>G45</f>
        <v>0</v>
      </c>
      <c r="H43" s="45">
        <f>H45</f>
        <v>0</v>
      </c>
    </row>
    <row r="44" spans="1:8" ht="15.75" customHeight="1" thickBot="1">
      <c r="A44" s="46" t="s">
        <v>9</v>
      </c>
      <c r="B44" s="47">
        <v>1510</v>
      </c>
      <c r="C44" s="47">
        <v>180</v>
      </c>
      <c r="D44" s="62"/>
      <c r="E44" s="49"/>
      <c r="F44" s="49"/>
      <c r="G44" s="49"/>
      <c r="H44" s="49"/>
    </row>
    <row r="45" spans="1:8" ht="16.5" customHeight="1" thickBot="1">
      <c r="A45" s="63" t="s">
        <v>155</v>
      </c>
      <c r="B45" s="64"/>
      <c r="C45" s="64"/>
      <c r="D45" s="65"/>
      <c r="E45" s="66"/>
      <c r="F45" s="66"/>
      <c r="G45" s="66"/>
      <c r="H45" s="66"/>
    </row>
    <row r="46" spans="1:8" ht="21" customHeight="1" thickBot="1">
      <c r="A46" s="37" t="s">
        <v>48</v>
      </c>
      <c r="B46" s="43">
        <v>1900</v>
      </c>
      <c r="C46" s="43">
        <v>440</v>
      </c>
      <c r="D46" s="44"/>
      <c r="E46" s="67"/>
      <c r="F46" s="67"/>
      <c r="G46" s="67"/>
      <c r="H46" s="67"/>
    </row>
    <row r="47" spans="1:8" ht="18.75" customHeight="1" thickBot="1">
      <c r="A47" s="38" t="s">
        <v>9</v>
      </c>
      <c r="B47" s="39"/>
      <c r="C47" s="39"/>
      <c r="D47" s="39"/>
      <c r="E47" s="39"/>
      <c r="F47" s="39"/>
      <c r="G47" s="39"/>
      <c r="H47" s="39"/>
    </row>
    <row r="48" spans="1:8" ht="15.75" thickBot="1">
      <c r="A48" s="38"/>
      <c r="B48" s="39"/>
      <c r="C48" s="39"/>
      <c r="D48" s="39"/>
      <c r="E48" s="39"/>
      <c r="F48" s="39"/>
      <c r="G48" s="39"/>
      <c r="H48" s="39"/>
    </row>
    <row r="49" spans="1:8" ht="18.75" customHeight="1" thickBot="1">
      <c r="A49" s="37" t="s">
        <v>49</v>
      </c>
      <c r="B49" s="43">
        <v>1980</v>
      </c>
      <c r="C49" s="43" t="s">
        <v>14</v>
      </c>
      <c r="D49" s="44"/>
      <c r="E49" s="44"/>
      <c r="F49" s="44"/>
      <c r="G49" s="44"/>
      <c r="H49" s="44"/>
    </row>
    <row r="50" spans="1:8" ht="15">
      <c r="A50" s="46" t="s">
        <v>8</v>
      </c>
      <c r="B50" s="181">
        <v>1981</v>
      </c>
      <c r="C50" s="181">
        <v>510</v>
      </c>
      <c r="D50" s="183"/>
      <c r="E50" s="183"/>
      <c r="F50" s="183"/>
      <c r="G50" s="183"/>
      <c r="H50" s="181" t="s">
        <v>14</v>
      </c>
    </row>
    <row r="51" spans="1:8" ht="44.25" customHeight="1" thickBot="1">
      <c r="A51" s="38" t="s">
        <v>50</v>
      </c>
      <c r="B51" s="182"/>
      <c r="C51" s="182"/>
      <c r="D51" s="184"/>
      <c r="E51" s="184"/>
      <c r="F51" s="184"/>
      <c r="G51" s="184"/>
      <c r="H51" s="182"/>
    </row>
    <row r="52" spans="1:8" ht="21.75" customHeight="1" thickBot="1">
      <c r="A52" s="38"/>
      <c r="B52" s="26"/>
      <c r="C52" s="26"/>
      <c r="D52" s="39"/>
      <c r="E52" s="39"/>
      <c r="F52" s="39"/>
      <c r="G52" s="39"/>
      <c r="H52" s="26"/>
    </row>
    <row r="53" spans="1:8" ht="21.75" customHeight="1" thickBot="1">
      <c r="A53" s="31" t="s">
        <v>51</v>
      </c>
      <c r="B53" s="32">
        <v>2000</v>
      </c>
      <c r="C53" s="32" t="s">
        <v>14</v>
      </c>
      <c r="D53" s="33"/>
      <c r="E53" s="69">
        <f>E54+E78+E86+E96+E101+E107</f>
        <v>1217052.65</v>
      </c>
      <c r="F53" s="69">
        <f>F54+F78+F86+F96+F101+F107</f>
        <v>996800</v>
      </c>
      <c r="G53" s="69">
        <f>G54+G78+G86+G96+G101+G107</f>
        <v>1058700</v>
      </c>
      <c r="H53" s="70"/>
    </row>
    <row r="54" spans="1:8" ht="15.75" customHeight="1">
      <c r="A54" s="71" t="s">
        <v>9</v>
      </c>
      <c r="B54" s="189">
        <v>2100</v>
      </c>
      <c r="C54" s="189" t="s">
        <v>14</v>
      </c>
      <c r="D54" s="193"/>
      <c r="E54" s="195">
        <f>E56+E61+E67+E68+E72+E73+E74</f>
        <v>1201516.17</v>
      </c>
      <c r="F54" s="195">
        <f>F56+F61+F67+F68+F72+F73+F74</f>
        <v>979700</v>
      </c>
      <c r="G54" s="195">
        <f>G56+G61+G67+G68+G72+G73+G74</f>
        <v>1053100</v>
      </c>
      <c r="H54" s="189" t="s">
        <v>14</v>
      </c>
    </row>
    <row r="55" spans="1:8" ht="17.25" customHeight="1" thickBot="1">
      <c r="A55" s="72" t="s">
        <v>52</v>
      </c>
      <c r="B55" s="190"/>
      <c r="C55" s="190"/>
      <c r="D55" s="194"/>
      <c r="E55" s="196"/>
      <c r="F55" s="190"/>
      <c r="G55" s="190"/>
      <c r="H55" s="190"/>
    </row>
    <row r="56" spans="1:8" ht="15" customHeight="1">
      <c r="A56" s="73" t="s">
        <v>9</v>
      </c>
      <c r="B56" s="191">
        <v>2110</v>
      </c>
      <c r="C56" s="191">
        <v>111</v>
      </c>
      <c r="D56" s="191"/>
      <c r="E56" s="218">
        <f>E59+E60</f>
        <v>961114.79</v>
      </c>
      <c r="F56" s="218">
        <f>F59+F60</f>
        <v>752400</v>
      </c>
      <c r="G56" s="218">
        <f>G59+G60</f>
        <v>808800</v>
      </c>
      <c r="H56" s="191" t="s">
        <v>14</v>
      </c>
    </row>
    <row r="57" spans="1:8" ht="18" customHeight="1" thickBot="1">
      <c r="A57" s="76" t="s">
        <v>157</v>
      </c>
      <c r="B57" s="192"/>
      <c r="C57" s="192"/>
      <c r="D57" s="192"/>
      <c r="E57" s="219"/>
      <c r="F57" s="219"/>
      <c r="G57" s="219"/>
      <c r="H57" s="192"/>
    </row>
    <row r="58" spans="1:8" ht="18" customHeight="1">
      <c r="A58" s="78" t="s">
        <v>9</v>
      </c>
      <c r="B58" s="181">
        <v>2111</v>
      </c>
      <c r="C58" s="181">
        <v>111</v>
      </c>
      <c r="D58" s="181">
        <v>211</v>
      </c>
      <c r="E58" s="79"/>
      <c r="F58" s="79"/>
      <c r="G58" s="79"/>
      <c r="H58" s="214"/>
    </row>
    <row r="59" spans="1:8" ht="18" customHeight="1" thickBot="1">
      <c r="A59" s="80" t="s">
        <v>158</v>
      </c>
      <c r="B59" s="182">
        <v>2111</v>
      </c>
      <c r="C59" s="182">
        <v>111</v>
      </c>
      <c r="D59" s="182">
        <v>211</v>
      </c>
      <c r="E59" s="81">
        <v>961114.79</v>
      </c>
      <c r="F59" s="81">
        <v>752400</v>
      </c>
      <c r="G59" s="81">
        <v>808800</v>
      </c>
      <c r="H59" s="215"/>
    </row>
    <row r="60" spans="1:8" ht="32.25" customHeight="1" thickBot="1">
      <c r="A60" s="80" t="s">
        <v>159</v>
      </c>
      <c r="B60" s="26">
        <v>2112</v>
      </c>
      <c r="C60" s="26">
        <v>111</v>
      </c>
      <c r="D60" s="26">
        <v>266</v>
      </c>
      <c r="E60" s="96"/>
      <c r="F60" s="96"/>
      <c r="G60" s="96"/>
      <c r="H60" s="104"/>
    </row>
    <row r="61" spans="1:8" ht="33" customHeight="1" thickBot="1">
      <c r="A61" s="76" t="s">
        <v>89</v>
      </c>
      <c r="B61" s="82">
        <v>2120</v>
      </c>
      <c r="C61" s="82">
        <v>112</v>
      </c>
      <c r="D61" s="83"/>
      <c r="E61" s="84">
        <f>E62+E64+E65+E66</f>
        <v>0</v>
      </c>
      <c r="F61" s="84">
        <f>F62+F64+F65+F66</f>
        <v>0</v>
      </c>
      <c r="G61" s="84">
        <f>G62+G64+G65+G66</f>
        <v>0</v>
      </c>
      <c r="H61" s="82" t="s">
        <v>14</v>
      </c>
    </row>
    <row r="62" spans="1:8" s="55" customFormat="1" ht="15">
      <c r="A62" s="78" t="s">
        <v>9</v>
      </c>
      <c r="B62" s="181">
        <v>2121</v>
      </c>
      <c r="C62" s="181">
        <v>112</v>
      </c>
      <c r="D62" s="181">
        <v>212</v>
      </c>
      <c r="E62" s="187"/>
      <c r="F62" s="187"/>
      <c r="G62" s="187"/>
      <c r="H62" s="187"/>
    </row>
    <row r="63" spans="1:8" s="55" customFormat="1" ht="30.75" thickBot="1">
      <c r="A63" s="80" t="s">
        <v>160</v>
      </c>
      <c r="B63" s="182">
        <v>2121</v>
      </c>
      <c r="C63" s="182">
        <v>112</v>
      </c>
      <c r="D63" s="182">
        <v>212</v>
      </c>
      <c r="E63" s="188"/>
      <c r="F63" s="184"/>
      <c r="G63" s="184"/>
      <c r="H63" s="184"/>
    </row>
    <row r="64" spans="1:8" s="55" customFormat="1" ht="33" customHeight="1" thickBot="1">
      <c r="A64" s="85" t="s">
        <v>161</v>
      </c>
      <c r="B64" s="57">
        <v>2122</v>
      </c>
      <c r="C64" s="57">
        <v>112</v>
      </c>
      <c r="D64" s="57">
        <v>214</v>
      </c>
      <c r="E64" s="58"/>
      <c r="F64" s="58"/>
      <c r="G64" s="58"/>
      <c r="H64" s="57"/>
    </row>
    <row r="65" spans="1:8" s="55" customFormat="1" ht="15.75" thickBot="1">
      <c r="A65" s="85" t="s">
        <v>162</v>
      </c>
      <c r="B65" s="57">
        <v>2123</v>
      </c>
      <c r="C65" s="57">
        <v>112</v>
      </c>
      <c r="D65" s="57">
        <v>222</v>
      </c>
      <c r="E65" s="58"/>
      <c r="F65" s="58"/>
      <c r="G65" s="58"/>
      <c r="H65" s="57"/>
    </row>
    <row r="66" spans="1:8" s="55" customFormat="1" ht="15.75" thickBot="1">
      <c r="A66" s="85" t="s">
        <v>163</v>
      </c>
      <c r="B66" s="57">
        <v>2124</v>
      </c>
      <c r="C66" s="57">
        <v>112</v>
      </c>
      <c r="D66" s="57">
        <v>226</v>
      </c>
      <c r="E66" s="86"/>
      <c r="F66" s="58"/>
      <c r="G66" s="58"/>
      <c r="H66" s="57"/>
    </row>
    <row r="67" spans="1:8" ht="48" customHeight="1" thickBot="1">
      <c r="A67" s="76" t="s">
        <v>53</v>
      </c>
      <c r="B67" s="82">
        <v>2130</v>
      </c>
      <c r="C67" s="82">
        <v>113</v>
      </c>
      <c r="D67" s="83"/>
      <c r="E67" s="83"/>
      <c r="F67" s="83"/>
      <c r="G67" s="83"/>
      <c r="H67" s="82" t="s">
        <v>14</v>
      </c>
    </row>
    <row r="68" spans="1:8" ht="63" customHeight="1" thickBot="1">
      <c r="A68" s="76" t="s">
        <v>54</v>
      </c>
      <c r="B68" s="82">
        <v>2140</v>
      </c>
      <c r="C68" s="82">
        <v>119</v>
      </c>
      <c r="D68" s="83"/>
      <c r="E68" s="84">
        <f>E70+E71</f>
        <v>240401.38</v>
      </c>
      <c r="F68" s="84">
        <f>F70+F71</f>
        <v>227300</v>
      </c>
      <c r="G68" s="84">
        <f>G70+G71</f>
        <v>244300</v>
      </c>
      <c r="H68" s="82" t="s">
        <v>14</v>
      </c>
    </row>
    <row r="69" spans="1:8" ht="18.75" customHeight="1">
      <c r="A69" s="78" t="s">
        <v>9</v>
      </c>
      <c r="B69" s="181">
        <v>2141</v>
      </c>
      <c r="C69" s="181">
        <v>119</v>
      </c>
      <c r="D69" s="181">
        <v>213</v>
      </c>
      <c r="E69" s="79"/>
      <c r="F69" s="79"/>
      <c r="G69" s="79"/>
      <c r="H69" s="181" t="s">
        <v>14</v>
      </c>
    </row>
    <row r="70" spans="1:8" ht="21" customHeight="1" thickBot="1">
      <c r="A70" s="80" t="s">
        <v>55</v>
      </c>
      <c r="B70" s="182"/>
      <c r="C70" s="182"/>
      <c r="D70" s="182"/>
      <c r="E70" s="81">
        <v>240401.38</v>
      </c>
      <c r="F70" s="81">
        <v>227300</v>
      </c>
      <c r="G70" s="81">
        <v>244300</v>
      </c>
      <c r="H70" s="182"/>
    </row>
    <row r="71" spans="1:8" ht="21" customHeight="1" thickBot="1">
      <c r="A71" s="80" t="s">
        <v>90</v>
      </c>
      <c r="B71" s="26">
        <v>2142</v>
      </c>
      <c r="C71" s="26">
        <v>119</v>
      </c>
      <c r="D71" s="39"/>
      <c r="E71" s="96"/>
      <c r="F71" s="96"/>
      <c r="G71" s="96"/>
      <c r="H71" s="26"/>
    </row>
    <row r="72" spans="1:8" ht="46.5" customHeight="1" thickBot="1">
      <c r="A72" s="76" t="s">
        <v>56</v>
      </c>
      <c r="B72" s="82">
        <v>2150</v>
      </c>
      <c r="C72" s="82">
        <v>131</v>
      </c>
      <c r="D72" s="83"/>
      <c r="E72" s="83"/>
      <c r="F72" s="83"/>
      <c r="G72" s="83"/>
      <c r="H72" s="82" t="s">
        <v>14</v>
      </c>
    </row>
    <row r="73" spans="1:8" ht="47.25" customHeight="1" thickBot="1">
      <c r="A73" s="76" t="s">
        <v>57</v>
      </c>
      <c r="B73" s="82">
        <v>2160</v>
      </c>
      <c r="C73" s="82">
        <v>134</v>
      </c>
      <c r="D73" s="83"/>
      <c r="E73" s="83"/>
      <c r="F73" s="83"/>
      <c r="G73" s="83"/>
      <c r="H73" s="82" t="s">
        <v>14</v>
      </c>
    </row>
    <row r="74" spans="1:8" ht="60.75" customHeight="1" thickBot="1">
      <c r="A74" s="76" t="s">
        <v>91</v>
      </c>
      <c r="B74" s="82">
        <v>2170</v>
      </c>
      <c r="C74" s="82">
        <v>139</v>
      </c>
      <c r="D74" s="83"/>
      <c r="E74" s="83"/>
      <c r="F74" s="83"/>
      <c r="G74" s="83"/>
      <c r="H74" s="82" t="s">
        <v>14</v>
      </c>
    </row>
    <row r="75" spans="1:8" ht="13.5" customHeight="1">
      <c r="A75" s="78" t="s">
        <v>9</v>
      </c>
      <c r="B75" s="181">
        <v>2171</v>
      </c>
      <c r="C75" s="181">
        <v>139</v>
      </c>
      <c r="D75" s="183"/>
      <c r="E75" s="183"/>
      <c r="F75" s="183"/>
      <c r="G75" s="183"/>
      <c r="H75" s="181" t="s">
        <v>14</v>
      </c>
    </row>
    <row r="76" spans="1:8" ht="19.5" customHeight="1" thickBot="1">
      <c r="A76" s="80" t="s">
        <v>58</v>
      </c>
      <c r="B76" s="182"/>
      <c r="C76" s="182"/>
      <c r="D76" s="184"/>
      <c r="E76" s="184"/>
      <c r="F76" s="184"/>
      <c r="G76" s="184"/>
      <c r="H76" s="182"/>
    </row>
    <row r="77" spans="1:8" ht="32.25" customHeight="1" thickBot="1">
      <c r="A77" s="80" t="s">
        <v>59</v>
      </c>
      <c r="B77" s="26">
        <v>2172</v>
      </c>
      <c r="C77" s="26">
        <v>139</v>
      </c>
      <c r="D77" s="39"/>
      <c r="E77" s="39"/>
      <c r="F77" s="39"/>
      <c r="G77" s="39"/>
      <c r="H77" s="26" t="s">
        <v>14</v>
      </c>
    </row>
    <row r="78" spans="1:8" ht="30.75" customHeight="1" thickBot="1">
      <c r="A78" s="72" t="s">
        <v>15</v>
      </c>
      <c r="B78" s="87">
        <v>2200</v>
      </c>
      <c r="C78" s="87">
        <v>300</v>
      </c>
      <c r="D78" s="88"/>
      <c r="E78" s="89">
        <f>E79+E81+E83+E84+E85</f>
        <v>0</v>
      </c>
      <c r="F78" s="89">
        <f>F79+F81+F83+F84+F85</f>
        <v>0</v>
      </c>
      <c r="G78" s="89">
        <f>G79+G81+G83+G84+G85</f>
        <v>0</v>
      </c>
      <c r="H78" s="87" t="s">
        <v>14</v>
      </c>
    </row>
    <row r="79" spans="1:8" ht="15.75" customHeight="1">
      <c r="A79" s="46" t="s">
        <v>9</v>
      </c>
      <c r="B79" s="181">
        <v>2210</v>
      </c>
      <c r="C79" s="181">
        <v>320</v>
      </c>
      <c r="D79" s="183"/>
      <c r="E79" s="183"/>
      <c r="F79" s="183"/>
      <c r="G79" s="183"/>
      <c r="H79" s="181" t="s">
        <v>14</v>
      </c>
    </row>
    <row r="80" spans="1:8" ht="44.25" customHeight="1" thickBot="1">
      <c r="A80" s="38" t="s">
        <v>60</v>
      </c>
      <c r="B80" s="182"/>
      <c r="C80" s="182"/>
      <c r="D80" s="184"/>
      <c r="E80" s="184"/>
      <c r="F80" s="184"/>
      <c r="G80" s="184"/>
      <c r="H80" s="182"/>
    </row>
    <row r="81" spans="1:8" ht="15">
      <c r="A81" s="78" t="s">
        <v>8</v>
      </c>
      <c r="B81" s="181">
        <v>2211</v>
      </c>
      <c r="C81" s="181">
        <v>321</v>
      </c>
      <c r="D81" s="183"/>
      <c r="E81" s="183"/>
      <c r="F81" s="183"/>
      <c r="G81" s="183"/>
      <c r="H81" s="181" t="s">
        <v>14</v>
      </c>
    </row>
    <row r="82" spans="1:8" ht="62.25" customHeight="1" thickBot="1">
      <c r="A82" s="80" t="s">
        <v>61</v>
      </c>
      <c r="B82" s="182"/>
      <c r="C82" s="182"/>
      <c r="D82" s="184"/>
      <c r="E82" s="184"/>
      <c r="F82" s="184"/>
      <c r="G82" s="184"/>
      <c r="H82" s="182"/>
    </row>
    <row r="83" spans="1:8" ht="61.5" customHeight="1" thickBot="1">
      <c r="A83" s="38" t="s">
        <v>62</v>
      </c>
      <c r="B83" s="26">
        <v>2220</v>
      </c>
      <c r="C83" s="26">
        <v>340</v>
      </c>
      <c r="D83" s="39"/>
      <c r="E83" s="39"/>
      <c r="F83" s="39"/>
      <c r="G83" s="39"/>
      <c r="H83" s="26" t="s">
        <v>14</v>
      </c>
    </row>
    <row r="84" spans="1:8" ht="93" customHeight="1" thickBot="1">
      <c r="A84" s="38" t="s">
        <v>92</v>
      </c>
      <c r="B84" s="26">
        <v>2230</v>
      </c>
      <c r="C84" s="26">
        <v>350</v>
      </c>
      <c r="D84" s="39"/>
      <c r="E84" s="39"/>
      <c r="F84" s="39"/>
      <c r="G84" s="39"/>
      <c r="H84" s="26" t="s">
        <v>14</v>
      </c>
    </row>
    <row r="85" spans="1:8" ht="46.5" customHeight="1" thickBot="1">
      <c r="A85" s="38" t="s">
        <v>63</v>
      </c>
      <c r="B85" s="26">
        <v>2240</v>
      </c>
      <c r="C85" s="26">
        <v>360</v>
      </c>
      <c r="D85" s="39"/>
      <c r="E85" s="39"/>
      <c r="F85" s="39"/>
      <c r="G85" s="39"/>
      <c r="H85" s="26" t="s">
        <v>14</v>
      </c>
    </row>
    <row r="86" spans="1:8" ht="28.5" customHeight="1" thickBot="1">
      <c r="A86" s="72" t="s">
        <v>16</v>
      </c>
      <c r="B86" s="87">
        <v>2300</v>
      </c>
      <c r="C86" s="87">
        <v>850</v>
      </c>
      <c r="D86" s="88"/>
      <c r="E86" s="89">
        <f>E87+E89+E90</f>
        <v>0</v>
      </c>
      <c r="F86" s="89">
        <f>F87+F89+F90</f>
        <v>0</v>
      </c>
      <c r="G86" s="89">
        <f>G87+G89+G90</f>
        <v>0</v>
      </c>
      <c r="H86" s="87" t="s">
        <v>14</v>
      </c>
    </row>
    <row r="87" spans="1:8" ht="15">
      <c r="A87" s="46" t="s">
        <v>8</v>
      </c>
      <c r="B87" s="181">
        <v>2310</v>
      </c>
      <c r="C87" s="181">
        <v>851</v>
      </c>
      <c r="D87" s="181">
        <v>291</v>
      </c>
      <c r="E87" s="79"/>
      <c r="F87" s="79"/>
      <c r="G87" s="79"/>
      <c r="H87" s="181" t="s">
        <v>14</v>
      </c>
    </row>
    <row r="88" spans="1:8" ht="29.25" customHeight="1" thickBot="1">
      <c r="A88" s="38" t="s">
        <v>64</v>
      </c>
      <c r="B88" s="182"/>
      <c r="C88" s="182"/>
      <c r="D88" s="182"/>
      <c r="E88" s="81"/>
      <c r="F88" s="81"/>
      <c r="G88" s="81"/>
      <c r="H88" s="182"/>
    </row>
    <row r="89" spans="1:8" ht="60" customHeight="1" thickBot="1">
      <c r="A89" s="38" t="s">
        <v>65</v>
      </c>
      <c r="B89" s="26">
        <v>2320</v>
      </c>
      <c r="C89" s="26">
        <v>852</v>
      </c>
      <c r="D89" s="26">
        <v>291</v>
      </c>
      <c r="E89" s="52"/>
      <c r="F89" s="52"/>
      <c r="G89" s="52"/>
      <c r="H89" s="26" t="s">
        <v>14</v>
      </c>
    </row>
    <row r="90" spans="1:8" ht="44.25" customHeight="1" thickBot="1">
      <c r="A90" s="38" t="s">
        <v>66</v>
      </c>
      <c r="B90" s="26">
        <v>2330</v>
      </c>
      <c r="C90" s="26">
        <v>853</v>
      </c>
      <c r="D90" s="39"/>
      <c r="E90" s="61">
        <f>E91+E93+E94+E95</f>
        <v>0</v>
      </c>
      <c r="F90" s="61">
        <f>F91+F93+F94+F95</f>
        <v>0</v>
      </c>
      <c r="G90" s="61">
        <f>G91+G93+G94+G95</f>
        <v>0</v>
      </c>
      <c r="H90" s="26" t="s">
        <v>14</v>
      </c>
    </row>
    <row r="91" spans="1:8" ht="15">
      <c r="A91" s="78" t="s">
        <v>9</v>
      </c>
      <c r="B91" s="181">
        <v>2331</v>
      </c>
      <c r="C91" s="181">
        <v>853</v>
      </c>
      <c r="D91" s="181">
        <v>291</v>
      </c>
      <c r="E91" s="183"/>
      <c r="F91" s="183"/>
      <c r="G91" s="183"/>
      <c r="H91" s="181"/>
    </row>
    <row r="92" spans="1:8" ht="15.75" thickBot="1">
      <c r="A92" s="80" t="s">
        <v>167</v>
      </c>
      <c r="B92" s="182"/>
      <c r="C92" s="182"/>
      <c r="D92" s="182"/>
      <c r="E92" s="184"/>
      <c r="F92" s="184"/>
      <c r="G92" s="184"/>
      <c r="H92" s="182"/>
    </row>
    <row r="93" spans="1:8" ht="60.75" thickBot="1">
      <c r="A93" s="80" t="s">
        <v>166</v>
      </c>
      <c r="B93" s="26">
        <v>2332</v>
      </c>
      <c r="C93" s="26">
        <v>853</v>
      </c>
      <c r="D93" s="26">
        <v>293</v>
      </c>
      <c r="E93" s="39"/>
      <c r="F93" s="39"/>
      <c r="G93" s="39"/>
      <c r="H93" s="26"/>
    </row>
    <row r="94" spans="1:8" ht="60.75" thickBot="1">
      <c r="A94" s="80" t="s">
        <v>165</v>
      </c>
      <c r="B94" s="26">
        <v>2333</v>
      </c>
      <c r="C94" s="26">
        <v>853</v>
      </c>
      <c r="D94" s="26">
        <v>293</v>
      </c>
      <c r="E94" s="39"/>
      <c r="F94" s="39"/>
      <c r="G94" s="39"/>
      <c r="H94" s="26"/>
    </row>
    <row r="95" spans="1:8" ht="15.75" thickBot="1">
      <c r="A95" s="80" t="s">
        <v>164</v>
      </c>
      <c r="B95" s="26">
        <v>2334</v>
      </c>
      <c r="C95" s="26">
        <v>853</v>
      </c>
      <c r="D95" s="26">
        <v>295</v>
      </c>
      <c r="E95" s="39"/>
      <c r="F95" s="39"/>
      <c r="G95" s="39"/>
      <c r="H95" s="26"/>
    </row>
    <row r="96" spans="1:8" ht="33.75" customHeight="1" thickBot="1">
      <c r="A96" s="72" t="s">
        <v>67</v>
      </c>
      <c r="B96" s="87">
        <v>2400</v>
      </c>
      <c r="C96" s="87" t="s">
        <v>14</v>
      </c>
      <c r="D96" s="88"/>
      <c r="E96" s="88"/>
      <c r="F96" s="88"/>
      <c r="G96" s="88"/>
      <c r="H96" s="87" t="s">
        <v>14</v>
      </c>
    </row>
    <row r="97" spans="1:8" ht="15">
      <c r="A97" s="46" t="s">
        <v>8</v>
      </c>
      <c r="B97" s="181">
        <v>2410</v>
      </c>
      <c r="C97" s="181">
        <v>810</v>
      </c>
      <c r="D97" s="183"/>
      <c r="E97" s="183"/>
      <c r="F97" s="183"/>
      <c r="G97" s="183"/>
      <c r="H97" s="181" t="s">
        <v>14</v>
      </c>
    </row>
    <row r="98" spans="1:8" ht="30" customHeight="1" thickBot="1">
      <c r="A98" s="38" t="s">
        <v>68</v>
      </c>
      <c r="B98" s="182"/>
      <c r="C98" s="182"/>
      <c r="D98" s="184"/>
      <c r="E98" s="184"/>
      <c r="F98" s="184"/>
      <c r="G98" s="184"/>
      <c r="H98" s="182"/>
    </row>
    <row r="99" spans="1:8" ht="17.25" customHeight="1" thickBot="1">
      <c r="A99" s="38" t="s">
        <v>69</v>
      </c>
      <c r="B99" s="26">
        <v>2420</v>
      </c>
      <c r="C99" s="26">
        <v>862</v>
      </c>
      <c r="D99" s="39"/>
      <c r="E99" s="39"/>
      <c r="F99" s="39"/>
      <c r="G99" s="39"/>
      <c r="H99" s="26" t="s">
        <v>14</v>
      </c>
    </row>
    <row r="100" spans="1:8" ht="74.25" customHeight="1" thickBot="1">
      <c r="A100" s="38" t="s">
        <v>70</v>
      </c>
      <c r="B100" s="26">
        <v>2430</v>
      </c>
      <c r="C100" s="26">
        <v>863</v>
      </c>
      <c r="D100" s="39"/>
      <c r="E100" s="39"/>
      <c r="F100" s="39"/>
      <c r="G100" s="39"/>
      <c r="H100" s="26" t="s">
        <v>14</v>
      </c>
    </row>
    <row r="101" spans="1:8" ht="31.5" customHeight="1" thickBot="1">
      <c r="A101" s="72" t="s">
        <v>71</v>
      </c>
      <c r="B101" s="87">
        <v>2500</v>
      </c>
      <c r="C101" s="87" t="s">
        <v>14</v>
      </c>
      <c r="D101" s="88"/>
      <c r="E101" s="89">
        <f>E102</f>
        <v>0</v>
      </c>
      <c r="F101" s="89">
        <f>F102</f>
        <v>0</v>
      </c>
      <c r="G101" s="89">
        <f>G102</f>
        <v>0</v>
      </c>
      <c r="H101" s="87" t="s">
        <v>14</v>
      </c>
    </row>
    <row r="102" spans="1:8" ht="61.5" customHeight="1" thickBot="1">
      <c r="A102" s="38" t="s">
        <v>72</v>
      </c>
      <c r="B102" s="26">
        <v>2520</v>
      </c>
      <c r="C102" s="26">
        <v>831</v>
      </c>
      <c r="D102" s="39"/>
      <c r="E102" s="61"/>
      <c r="F102" s="61"/>
      <c r="G102" s="61"/>
      <c r="H102" s="39"/>
    </row>
    <row r="103" spans="1:8" ht="15">
      <c r="A103" s="78" t="s">
        <v>9</v>
      </c>
      <c r="B103" s="181">
        <v>2521</v>
      </c>
      <c r="C103" s="181">
        <v>831</v>
      </c>
      <c r="D103" s="181">
        <v>296</v>
      </c>
      <c r="E103" s="183"/>
      <c r="F103" s="183"/>
      <c r="G103" s="183"/>
      <c r="H103" s="181"/>
    </row>
    <row r="104" spans="1:8" ht="30.75" thickBot="1">
      <c r="A104" s="80" t="s">
        <v>168</v>
      </c>
      <c r="B104" s="182"/>
      <c r="C104" s="182"/>
      <c r="D104" s="182"/>
      <c r="E104" s="184"/>
      <c r="F104" s="184"/>
      <c r="G104" s="184"/>
      <c r="H104" s="182"/>
    </row>
    <row r="105" spans="1:8" ht="30.75" thickBot="1">
      <c r="A105" s="80" t="s">
        <v>169</v>
      </c>
      <c r="B105" s="26">
        <v>2522</v>
      </c>
      <c r="C105" s="26">
        <v>831</v>
      </c>
      <c r="D105" s="26">
        <v>297</v>
      </c>
      <c r="E105" s="39"/>
      <c r="F105" s="39"/>
      <c r="G105" s="39"/>
      <c r="H105" s="39"/>
    </row>
    <row r="106" spans="1:8" ht="15.75" thickBot="1">
      <c r="A106" s="80"/>
      <c r="B106" s="26"/>
      <c r="C106" s="26"/>
      <c r="D106" s="39"/>
      <c r="E106" s="39"/>
      <c r="F106" s="39"/>
      <c r="G106" s="39"/>
      <c r="H106" s="39"/>
    </row>
    <row r="107" spans="1:8" ht="31.5" customHeight="1" thickBot="1">
      <c r="A107" s="72" t="s">
        <v>17</v>
      </c>
      <c r="B107" s="87">
        <v>2600</v>
      </c>
      <c r="C107" s="87" t="s">
        <v>14</v>
      </c>
      <c r="D107" s="88"/>
      <c r="E107" s="89">
        <f>E108+E110+E111+E117+E135</f>
        <v>15536.48</v>
      </c>
      <c r="F107" s="89">
        <f>F108+F110+F111+F117+F135</f>
        <v>17100</v>
      </c>
      <c r="G107" s="89">
        <f>G108+G110+G111+G117+G135</f>
        <v>5600</v>
      </c>
      <c r="H107" s="89">
        <f>H108+H110+H111+H117</f>
        <v>0</v>
      </c>
    </row>
    <row r="108" spans="1:8" ht="14.25" customHeight="1">
      <c r="A108" s="46" t="s">
        <v>9</v>
      </c>
      <c r="B108" s="181">
        <v>2610</v>
      </c>
      <c r="C108" s="181">
        <v>241</v>
      </c>
      <c r="D108" s="183"/>
      <c r="E108" s="183"/>
      <c r="F108" s="183"/>
      <c r="G108" s="183"/>
      <c r="H108" s="183"/>
    </row>
    <row r="109" spans="1:8" ht="31.5" customHeight="1" thickBot="1">
      <c r="A109" s="38" t="s">
        <v>73</v>
      </c>
      <c r="B109" s="182"/>
      <c r="C109" s="182"/>
      <c r="D109" s="184"/>
      <c r="E109" s="184"/>
      <c r="F109" s="184"/>
      <c r="G109" s="184"/>
      <c r="H109" s="184"/>
    </row>
    <row r="110" spans="1:8" ht="44.25" customHeight="1" thickBot="1">
      <c r="A110" s="38" t="s">
        <v>74</v>
      </c>
      <c r="B110" s="26">
        <v>2620</v>
      </c>
      <c r="C110" s="26">
        <v>242</v>
      </c>
      <c r="D110" s="39"/>
      <c r="E110" s="39"/>
      <c r="F110" s="39"/>
      <c r="G110" s="39"/>
      <c r="H110" s="39"/>
    </row>
    <row r="111" spans="1:8" ht="48" customHeight="1" thickBot="1">
      <c r="A111" s="38" t="s">
        <v>87</v>
      </c>
      <c r="B111" s="26">
        <v>2630</v>
      </c>
      <c r="C111" s="26">
        <v>243</v>
      </c>
      <c r="D111" s="39"/>
      <c r="E111" s="61">
        <f>E112+E114+E115</f>
        <v>0</v>
      </c>
      <c r="F111" s="61">
        <f>F112+F114+F115</f>
        <v>0</v>
      </c>
      <c r="G111" s="61">
        <f>G112+G114+G115</f>
        <v>0</v>
      </c>
      <c r="H111" s="61">
        <f>H112+H114+H115</f>
        <v>0</v>
      </c>
    </row>
    <row r="112" spans="1:8" ht="15">
      <c r="A112" s="78" t="s">
        <v>8</v>
      </c>
      <c r="B112" s="181">
        <v>2631</v>
      </c>
      <c r="C112" s="181">
        <v>243</v>
      </c>
      <c r="D112" s="181">
        <v>225</v>
      </c>
      <c r="E112" s="183"/>
      <c r="F112" s="183"/>
      <c r="G112" s="183"/>
      <c r="H112" s="181"/>
    </row>
    <row r="113" spans="1:8" ht="30.75" thickBot="1">
      <c r="A113" s="80" t="s">
        <v>170</v>
      </c>
      <c r="B113" s="182"/>
      <c r="C113" s="182"/>
      <c r="D113" s="182"/>
      <c r="E113" s="184"/>
      <c r="F113" s="184"/>
      <c r="G113" s="184"/>
      <c r="H113" s="182"/>
    </row>
    <row r="114" spans="1:8" ht="15.75" thickBot="1">
      <c r="A114" s="80" t="s">
        <v>163</v>
      </c>
      <c r="B114" s="26">
        <v>2632</v>
      </c>
      <c r="C114" s="26">
        <v>243</v>
      </c>
      <c r="D114" s="26">
        <v>226</v>
      </c>
      <c r="E114" s="39"/>
      <c r="F114" s="39"/>
      <c r="G114" s="39"/>
      <c r="H114" s="39"/>
    </row>
    <row r="115" spans="1:8" ht="30.75" thickBot="1">
      <c r="A115" s="80" t="s">
        <v>171</v>
      </c>
      <c r="B115" s="26">
        <v>2633</v>
      </c>
      <c r="C115" s="26">
        <v>243</v>
      </c>
      <c r="D115" s="26">
        <v>228</v>
      </c>
      <c r="E115" s="39"/>
      <c r="F115" s="39"/>
      <c r="G115" s="39"/>
      <c r="H115" s="39"/>
    </row>
    <row r="116" spans="1:8" ht="15.75" thickBot="1">
      <c r="A116" s="80" t="s">
        <v>136</v>
      </c>
      <c r="B116" s="26"/>
      <c r="C116" s="26"/>
      <c r="D116" s="26"/>
      <c r="E116" s="39"/>
      <c r="F116" s="39"/>
      <c r="G116" s="39"/>
      <c r="H116" s="39"/>
    </row>
    <row r="117" spans="1:8" ht="30" customHeight="1" thickBot="1">
      <c r="A117" s="38" t="s">
        <v>75</v>
      </c>
      <c r="B117" s="211">
        <v>2640</v>
      </c>
      <c r="C117" s="26">
        <v>244</v>
      </c>
      <c r="D117" s="39"/>
      <c r="E117" s="61">
        <f>E118+E120+E121+E122+E123+E124+E125+E126+E127+E128+E129+E130+E131+E132+E133+E134</f>
        <v>15536.48</v>
      </c>
      <c r="F117" s="61">
        <f>F118+F120+F121+F122+F123+F124+F125+F126+F127+F128+F129+F130+F131+F132+F133+F134</f>
        <v>17100</v>
      </c>
      <c r="G117" s="61">
        <f>G118+G120+G121+G122+G123+G124+G125+G126+G127+G128+G129+G130+G131+G132+G133+G134</f>
        <v>5600</v>
      </c>
      <c r="H117" s="61">
        <f>H118+H120+H121+H122+H123+H124+H125+H126+H127+H128+H129+H130+H131+H132+H133+H134</f>
        <v>0</v>
      </c>
    </row>
    <row r="118" spans="1:8" ht="15">
      <c r="A118" s="78" t="s">
        <v>8</v>
      </c>
      <c r="B118" s="212"/>
      <c r="C118" s="181">
        <v>244</v>
      </c>
      <c r="D118" s="181">
        <v>221</v>
      </c>
      <c r="E118" s="216"/>
      <c r="F118" s="214"/>
      <c r="G118" s="214"/>
      <c r="H118" s="216"/>
    </row>
    <row r="119" spans="1:8" ht="15.75" thickBot="1">
      <c r="A119" s="80" t="s">
        <v>172</v>
      </c>
      <c r="B119" s="212"/>
      <c r="C119" s="182">
        <v>244</v>
      </c>
      <c r="D119" s="182">
        <v>221</v>
      </c>
      <c r="E119" s="217"/>
      <c r="F119" s="215"/>
      <c r="G119" s="215"/>
      <c r="H119" s="217"/>
    </row>
    <row r="120" spans="1:8" ht="15.75" thickBot="1">
      <c r="A120" s="80" t="s">
        <v>162</v>
      </c>
      <c r="B120" s="212"/>
      <c r="C120" s="26">
        <v>244</v>
      </c>
      <c r="D120" s="26">
        <v>222</v>
      </c>
      <c r="E120" s="96"/>
      <c r="F120" s="96"/>
      <c r="G120" s="96"/>
      <c r="H120" s="96"/>
    </row>
    <row r="121" spans="1:8" ht="15.75" thickBot="1">
      <c r="A121" s="80" t="s">
        <v>174</v>
      </c>
      <c r="B121" s="212"/>
      <c r="C121" s="26">
        <v>244</v>
      </c>
      <c r="D121" s="26">
        <v>223</v>
      </c>
      <c r="E121" s="96">
        <v>8300</v>
      </c>
      <c r="F121" s="96">
        <v>9500</v>
      </c>
      <c r="G121" s="96">
        <v>3100</v>
      </c>
      <c r="H121" s="96"/>
    </row>
    <row r="122" spans="1:8" ht="63.75" customHeight="1" thickBot="1">
      <c r="A122" s="80" t="s">
        <v>173</v>
      </c>
      <c r="B122" s="212"/>
      <c r="C122" s="26">
        <v>244</v>
      </c>
      <c r="D122" s="26">
        <v>224</v>
      </c>
      <c r="E122" s="96"/>
      <c r="F122" s="96"/>
      <c r="G122" s="96"/>
      <c r="H122" s="96"/>
    </row>
    <row r="123" spans="1:8" ht="30.75" thickBot="1">
      <c r="A123" s="80" t="s">
        <v>170</v>
      </c>
      <c r="B123" s="212"/>
      <c r="C123" s="26">
        <v>244</v>
      </c>
      <c r="D123" s="26">
        <v>225</v>
      </c>
      <c r="E123" s="96"/>
      <c r="F123" s="96"/>
      <c r="G123" s="96"/>
      <c r="H123" s="96"/>
    </row>
    <row r="124" spans="1:8" ht="15.75" thickBot="1">
      <c r="A124" s="80" t="s">
        <v>163</v>
      </c>
      <c r="B124" s="212"/>
      <c r="C124" s="26">
        <v>244</v>
      </c>
      <c r="D124" s="26">
        <v>226</v>
      </c>
      <c r="E124" s="96"/>
      <c r="F124" s="96"/>
      <c r="G124" s="96"/>
      <c r="H124" s="96"/>
    </row>
    <row r="125" spans="1:8" ht="15.75" thickBot="1">
      <c r="A125" s="80" t="s">
        <v>175</v>
      </c>
      <c r="B125" s="212"/>
      <c r="C125" s="26">
        <v>244</v>
      </c>
      <c r="D125" s="26">
        <v>227</v>
      </c>
      <c r="E125" s="96"/>
      <c r="F125" s="96"/>
      <c r="G125" s="96"/>
      <c r="H125" s="96"/>
    </row>
    <row r="126" spans="1:8" ht="60.75" thickBot="1">
      <c r="A126" s="80" t="s">
        <v>177</v>
      </c>
      <c r="B126" s="212"/>
      <c r="C126" s="26">
        <v>244</v>
      </c>
      <c r="D126" s="26">
        <v>229</v>
      </c>
      <c r="E126" s="96"/>
      <c r="F126" s="96"/>
      <c r="G126" s="96"/>
      <c r="H126" s="96"/>
    </row>
    <row r="127" spans="1:8" ht="30.75" thickBot="1">
      <c r="A127" s="80" t="s">
        <v>176</v>
      </c>
      <c r="B127" s="212"/>
      <c r="C127" s="26">
        <v>244</v>
      </c>
      <c r="D127" s="26">
        <v>310</v>
      </c>
      <c r="E127" s="96"/>
      <c r="F127" s="96"/>
      <c r="G127" s="96"/>
      <c r="H127" s="96"/>
    </row>
    <row r="128" spans="1:8" ht="60.75" thickBot="1">
      <c r="A128" s="80" t="s">
        <v>179</v>
      </c>
      <c r="B128" s="212"/>
      <c r="C128" s="26">
        <v>244</v>
      </c>
      <c r="D128" s="26">
        <v>341</v>
      </c>
      <c r="E128" s="145">
        <v>3900</v>
      </c>
      <c r="F128" s="96">
        <v>4500</v>
      </c>
      <c r="G128" s="96">
        <v>1400</v>
      </c>
      <c r="H128" s="96"/>
    </row>
    <row r="129" spans="1:8" ht="30.75" thickBot="1">
      <c r="A129" s="80" t="s">
        <v>178</v>
      </c>
      <c r="B129" s="212"/>
      <c r="C129" s="26">
        <v>244</v>
      </c>
      <c r="D129" s="26">
        <v>342</v>
      </c>
      <c r="E129" s="145"/>
      <c r="F129" s="96"/>
      <c r="G129" s="96"/>
      <c r="H129" s="96"/>
    </row>
    <row r="130" spans="1:8" ht="30.75" thickBot="1">
      <c r="A130" s="80" t="s">
        <v>183</v>
      </c>
      <c r="B130" s="212"/>
      <c r="C130" s="26">
        <v>244</v>
      </c>
      <c r="D130" s="26">
        <v>343</v>
      </c>
      <c r="E130" s="148"/>
      <c r="F130" s="52"/>
      <c r="G130" s="52"/>
      <c r="H130" s="39"/>
    </row>
    <row r="131" spans="1:8" ht="30.75" thickBot="1">
      <c r="A131" s="80" t="s">
        <v>182</v>
      </c>
      <c r="B131" s="212"/>
      <c r="C131" s="26">
        <v>244</v>
      </c>
      <c r="D131" s="26">
        <v>344</v>
      </c>
      <c r="E131" s="143"/>
      <c r="F131" s="39"/>
      <c r="G131" s="39"/>
      <c r="H131" s="39"/>
    </row>
    <row r="132" spans="1:8" ht="30.75" thickBot="1">
      <c r="A132" s="80" t="s">
        <v>181</v>
      </c>
      <c r="B132" s="212"/>
      <c r="C132" s="26">
        <v>244</v>
      </c>
      <c r="D132" s="26">
        <v>345</v>
      </c>
      <c r="E132" s="148">
        <v>3336.48</v>
      </c>
      <c r="F132" s="52">
        <v>3100</v>
      </c>
      <c r="G132" s="52">
        <v>1100</v>
      </c>
      <c r="H132" s="39"/>
    </row>
    <row r="133" spans="1:8" ht="30.75" thickBot="1">
      <c r="A133" s="80" t="s">
        <v>180</v>
      </c>
      <c r="B133" s="212"/>
      <c r="C133" s="26">
        <v>244</v>
      </c>
      <c r="D133" s="26">
        <v>346</v>
      </c>
      <c r="E133" s="52"/>
      <c r="F133" s="39"/>
      <c r="G133" s="39"/>
      <c r="H133" s="39"/>
    </row>
    <row r="134" spans="1:8" ht="45.75" thickBot="1">
      <c r="A134" s="80" t="s">
        <v>184</v>
      </c>
      <c r="B134" s="213"/>
      <c r="C134" s="26">
        <v>244</v>
      </c>
      <c r="D134" s="26">
        <v>349</v>
      </c>
      <c r="E134" s="39"/>
      <c r="F134" s="39"/>
      <c r="G134" s="39"/>
      <c r="H134" s="39"/>
    </row>
    <row r="135" spans="1:8" ht="33.75" customHeight="1" thickBot="1">
      <c r="A135" s="38" t="s">
        <v>86</v>
      </c>
      <c r="B135" s="26">
        <v>2650</v>
      </c>
      <c r="C135" s="26">
        <v>400</v>
      </c>
      <c r="D135" s="39"/>
      <c r="E135" s="39"/>
      <c r="F135" s="39"/>
      <c r="G135" s="39"/>
      <c r="H135" s="39"/>
    </row>
    <row r="136" spans="1:8" ht="16.5" customHeight="1">
      <c r="A136" s="78" t="s">
        <v>9</v>
      </c>
      <c r="B136" s="181">
        <v>2651</v>
      </c>
      <c r="C136" s="181">
        <v>406</v>
      </c>
      <c r="D136" s="183"/>
      <c r="E136" s="183"/>
      <c r="F136" s="183"/>
      <c r="G136" s="183"/>
      <c r="H136" s="183"/>
    </row>
    <row r="137" spans="1:8" ht="46.5" customHeight="1" thickBot="1">
      <c r="A137" s="80" t="s">
        <v>85</v>
      </c>
      <c r="B137" s="182"/>
      <c r="C137" s="182"/>
      <c r="D137" s="184"/>
      <c r="E137" s="184"/>
      <c r="F137" s="184"/>
      <c r="G137" s="184"/>
      <c r="H137" s="184"/>
    </row>
    <row r="138" spans="1:8" ht="61.5" customHeight="1" thickBot="1">
      <c r="A138" s="80" t="s">
        <v>84</v>
      </c>
      <c r="B138" s="26">
        <v>2652</v>
      </c>
      <c r="C138" s="26">
        <v>407</v>
      </c>
      <c r="D138" s="39"/>
      <c r="E138" s="39"/>
      <c r="F138" s="39"/>
      <c r="G138" s="39"/>
      <c r="H138" s="39"/>
    </row>
    <row r="139" spans="1:8" ht="21.75" customHeight="1" thickBot="1">
      <c r="A139" s="24" t="s">
        <v>76</v>
      </c>
      <c r="B139" s="26">
        <v>3000</v>
      </c>
      <c r="C139" s="26">
        <v>100</v>
      </c>
      <c r="D139" s="39"/>
      <c r="E139" s="39"/>
      <c r="F139" s="39"/>
      <c r="G139" s="39"/>
      <c r="H139" s="26" t="s">
        <v>14</v>
      </c>
    </row>
    <row r="140" spans="1:8" ht="12.75" customHeight="1">
      <c r="A140" s="46" t="s">
        <v>9</v>
      </c>
      <c r="B140" s="181">
        <v>3010</v>
      </c>
      <c r="C140" s="181">
        <v>180</v>
      </c>
      <c r="D140" s="181">
        <v>189</v>
      </c>
      <c r="E140" s="183"/>
      <c r="F140" s="183"/>
      <c r="G140" s="183"/>
      <c r="H140" s="181" t="s">
        <v>14</v>
      </c>
    </row>
    <row r="141" spans="1:8" ht="15" customHeight="1" thickBot="1">
      <c r="A141" s="38" t="s">
        <v>77</v>
      </c>
      <c r="B141" s="182"/>
      <c r="C141" s="182"/>
      <c r="D141" s="182"/>
      <c r="E141" s="184"/>
      <c r="F141" s="184"/>
      <c r="G141" s="184"/>
      <c r="H141" s="182"/>
    </row>
    <row r="142" spans="1:8" ht="14.25" customHeight="1" thickBot="1">
      <c r="A142" s="38" t="s">
        <v>78</v>
      </c>
      <c r="B142" s="26">
        <v>3020</v>
      </c>
      <c r="C142" s="26">
        <v>180</v>
      </c>
      <c r="D142" s="26">
        <v>131</v>
      </c>
      <c r="E142" s="39"/>
      <c r="F142" s="39"/>
      <c r="G142" s="39"/>
      <c r="H142" s="26" t="s">
        <v>14</v>
      </c>
    </row>
    <row r="143" spans="1:8" ht="18" customHeight="1" thickBot="1">
      <c r="A143" s="38" t="s">
        <v>79</v>
      </c>
      <c r="B143" s="26">
        <v>3030</v>
      </c>
      <c r="C143" s="26"/>
      <c r="D143" s="39"/>
      <c r="E143" s="39"/>
      <c r="F143" s="39"/>
      <c r="G143" s="39"/>
      <c r="H143" s="26" t="s">
        <v>14</v>
      </c>
    </row>
    <row r="144" spans="1:8" ht="15.75" customHeight="1" thickBot="1">
      <c r="A144" s="24" t="s">
        <v>80</v>
      </c>
      <c r="B144" s="26">
        <v>4000</v>
      </c>
      <c r="C144" s="26" t="s">
        <v>14</v>
      </c>
      <c r="D144" s="39"/>
      <c r="E144" s="39"/>
      <c r="F144" s="39"/>
      <c r="G144" s="39"/>
      <c r="H144" s="26" t="s">
        <v>14</v>
      </c>
    </row>
    <row r="145" spans="1:8" ht="15">
      <c r="A145" s="46" t="s">
        <v>8</v>
      </c>
      <c r="B145" s="181">
        <v>4010</v>
      </c>
      <c r="C145" s="181">
        <v>610</v>
      </c>
      <c r="D145" s="183"/>
      <c r="E145" s="183"/>
      <c r="F145" s="183"/>
      <c r="G145" s="183"/>
      <c r="H145" s="181" t="s">
        <v>14</v>
      </c>
    </row>
    <row r="146" spans="1:8" ht="19.5" customHeight="1" thickBot="1">
      <c r="A146" s="38" t="s">
        <v>81</v>
      </c>
      <c r="B146" s="182"/>
      <c r="C146" s="182"/>
      <c r="D146" s="184"/>
      <c r="E146" s="184"/>
      <c r="F146" s="184"/>
      <c r="G146" s="184"/>
      <c r="H146" s="182"/>
    </row>
    <row r="147" spans="1:8" ht="15.75" thickBot="1">
      <c r="A147" s="38"/>
      <c r="B147" s="26"/>
      <c r="C147" s="39"/>
      <c r="D147" s="39"/>
      <c r="E147" s="39"/>
      <c r="F147" s="39"/>
      <c r="G147" s="39"/>
      <c r="H147" s="26"/>
    </row>
    <row r="150" spans="5:8" ht="12.75">
      <c r="E150" s="35"/>
      <c r="F150" s="35"/>
      <c r="G150" s="35"/>
      <c r="H150" s="35"/>
    </row>
    <row r="151" spans="4:8" ht="12.75" hidden="1">
      <c r="D151" s="19" t="s">
        <v>156</v>
      </c>
      <c r="E151" s="35">
        <f>E12+E10-E53</f>
        <v>0</v>
      </c>
      <c r="F151" s="35">
        <f>F12+F10-F53</f>
        <v>0</v>
      </c>
      <c r="G151" s="35">
        <f>G12+G10-G53</f>
        <v>0</v>
      </c>
      <c r="H151" s="35">
        <f>H12+H10-H53</f>
        <v>0</v>
      </c>
    </row>
  </sheetData>
  <sheetProtection/>
  <mergeCells count="141">
    <mergeCell ref="H145:H146"/>
    <mergeCell ref="B145:B146"/>
    <mergeCell ref="C145:C146"/>
    <mergeCell ref="D145:D146"/>
    <mergeCell ref="E145:E146"/>
    <mergeCell ref="F145:F146"/>
    <mergeCell ref="G145:G146"/>
    <mergeCell ref="H136:H137"/>
    <mergeCell ref="B140:B141"/>
    <mergeCell ref="C140:C141"/>
    <mergeCell ref="D140:D141"/>
    <mergeCell ref="E140:E141"/>
    <mergeCell ref="F140:F141"/>
    <mergeCell ref="G140:G141"/>
    <mergeCell ref="H140:H141"/>
    <mergeCell ref="B136:B137"/>
    <mergeCell ref="C136:C137"/>
    <mergeCell ref="D136:D137"/>
    <mergeCell ref="E136:E137"/>
    <mergeCell ref="F136:F137"/>
    <mergeCell ref="G136:G137"/>
    <mergeCell ref="H112:H113"/>
    <mergeCell ref="B117:B134"/>
    <mergeCell ref="C118:C119"/>
    <mergeCell ref="D118:D119"/>
    <mergeCell ref="E118:E119"/>
    <mergeCell ref="F118:F119"/>
    <mergeCell ref="G118:G119"/>
    <mergeCell ref="H118:H119"/>
    <mergeCell ref="B112:B113"/>
    <mergeCell ref="C112:C113"/>
    <mergeCell ref="D112:D113"/>
    <mergeCell ref="E112:E113"/>
    <mergeCell ref="F112:F113"/>
    <mergeCell ref="G112:G113"/>
    <mergeCell ref="H103:H104"/>
    <mergeCell ref="B108:B109"/>
    <mergeCell ref="C108:C109"/>
    <mergeCell ref="D108:D109"/>
    <mergeCell ref="E108:E109"/>
    <mergeCell ref="F108:F109"/>
    <mergeCell ref="G108:G109"/>
    <mergeCell ref="H108:H109"/>
    <mergeCell ref="B103:B104"/>
    <mergeCell ref="C103:C104"/>
    <mergeCell ref="D103:D104"/>
    <mergeCell ref="E103:E104"/>
    <mergeCell ref="F103:F104"/>
    <mergeCell ref="G103:G104"/>
    <mergeCell ref="H91:H92"/>
    <mergeCell ref="B97:B98"/>
    <mergeCell ref="C97:C98"/>
    <mergeCell ref="D97:D98"/>
    <mergeCell ref="E97:E98"/>
    <mergeCell ref="F97:F98"/>
    <mergeCell ref="G97:G98"/>
    <mergeCell ref="H97:H98"/>
    <mergeCell ref="B91:B92"/>
    <mergeCell ref="C91:C92"/>
    <mergeCell ref="D91:D92"/>
    <mergeCell ref="E91:E92"/>
    <mergeCell ref="F91:F92"/>
    <mergeCell ref="G91:G92"/>
    <mergeCell ref="H81:H82"/>
    <mergeCell ref="B87:B88"/>
    <mergeCell ref="C87:C88"/>
    <mergeCell ref="D87:D88"/>
    <mergeCell ref="H87:H88"/>
    <mergeCell ref="B81:B82"/>
    <mergeCell ref="C81:C82"/>
    <mergeCell ref="D81:D82"/>
    <mergeCell ref="E81:E82"/>
    <mergeCell ref="F81:F82"/>
    <mergeCell ref="G81:G82"/>
    <mergeCell ref="H75:H76"/>
    <mergeCell ref="B79:B80"/>
    <mergeCell ref="C79:C80"/>
    <mergeCell ref="D79:D80"/>
    <mergeCell ref="E79:E80"/>
    <mergeCell ref="F79:F80"/>
    <mergeCell ref="G79:G80"/>
    <mergeCell ref="H79:H80"/>
    <mergeCell ref="B75:B76"/>
    <mergeCell ref="C75:C76"/>
    <mergeCell ref="D75:D76"/>
    <mergeCell ref="E75:E76"/>
    <mergeCell ref="F75:F76"/>
    <mergeCell ref="G75:G76"/>
    <mergeCell ref="H62:H63"/>
    <mergeCell ref="B69:B70"/>
    <mergeCell ref="C69:C70"/>
    <mergeCell ref="D69:D70"/>
    <mergeCell ref="H69:H70"/>
    <mergeCell ref="B62:B63"/>
    <mergeCell ref="C62:C63"/>
    <mergeCell ref="D62:D63"/>
    <mergeCell ref="F62:F63"/>
    <mergeCell ref="G62:G63"/>
    <mergeCell ref="H56:H57"/>
    <mergeCell ref="B58:B59"/>
    <mergeCell ref="C58:C59"/>
    <mergeCell ref="D58:D59"/>
    <mergeCell ref="E62:E63"/>
    <mergeCell ref="H58:H59"/>
    <mergeCell ref="B56:B57"/>
    <mergeCell ref="C56:C57"/>
    <mergeCell ref="D56:D57"/>
    <mergeCell ref="E56:E57"/>
    <mergeCell ref="F56:F57"/>
    <mergeCell ref="G56:G57"/>
    <mergeCell ref="H50:H51"/>
    <mergeCell ref="B54:B55"/>
    <mergeCell ref="C54:C55"/>
    <mergeCell ref="D54:D55"/>
    <mergeCell ref="E54:E55"/>
    <mergeCell ref="F54:F55"/>
    <mergeCell ref="G54:G55"/>
    <mergeCell ref="H54:H55"/>
    <mergeCell ref="B50:B51"/>
    <mergeCell ref="C50:C51"/>
    <mergeCell ref="D50:D51"/>
    <mergeCell ref="E50:E51"/>
    <mergeCell ref="F50:F51"/>
    <mergeCell ref="G50:G51"/>
    <mergeCell ref="H13:H14"/>
    <mergeCell ref="B19:B20"/>
    <mergeCell ref="C19:C20"/>
    <mergeCell ref="D19:D20"/>
    <mergeCell ref="B13:B14"/>
    <mergeCell ref="C13:C14"/>
    <mergeCell ref="D13:D14"/>
    <mergeCell ref="E13:E14"/>
    <mergeCell ref="F13:F14"/>
    <mergeCell ref="G13:G14"/>
    <mergeCell ref="A2:H2"/>
    <mergeCell ref="A5:A8"/>
    <mergeCell ref="B5:B8"/>
    <mergeCell ref="C5:C8"/>
    <mergeCell ref="D5:D8"/>
    <mergeCell ref="E5:H5"/>
    <mergeCell ref="H6:H8"/>
  </mergeCells>
  <printOptions/>
  <pageMargins left="0.31496062992125984" right="0.31496062992125984" top="0.49" bottom="0.26" header="0.31496062992125984" footer="0.3149606299212598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56"/>
  <sheetViews>
    <sheetView zoomScale="90" zoomScaleNormal="90" zoomScalePageLayoutView="0" workbookViewId="0" topLeftCell="A145">
      <selection activeCell="E63" sqref="E63:E66"/>
    </sheetView>
  </sheetViews>
  <sheetFormatPr defaultColWidth="8.875" defaultRowHeight="12.75"/>
  <cols>
    <col min="1" max="1" width="45.875" style="19" customWidth="1"/>
    <col min="2" max="2" width="8.875" style="19" customWidth="1"/>
    <col min="3" max="3" width="12.00390625" style="19" customWidth="1"/>
    <col min="4" max="4" width="11.75390625" style="19" customWidth="1"/>
    <col min="5" max="5" width="16.875" style="19" customWidth="1"/>
    <col min="6" max="6" width="16.125" style="19" customWidth="1"/>
    <col min="7" max="7" width="17.00390625" style="19" customWidth="1"/>
    <col min="8" max="8" width="14.25390625" style="19" customWidth="1"/>
    <col min="9" max="16384" width="8.875" style="19" customWidth="1"/>
  </cols>
  <sheetData>
    <row r="1" ht="12.75">
      <c r="G1" s="19" t="s">
        <v>211</v>
      </c>
    </row>
    <row r="2" spans="1:8" ht="18.75">
      <c r="A2" s="180" t="s">
        <v>210</v>
      </c>
      <c r="B2" s="180"/>
      <c r="C2" s="180"/>
      <c r="D2" s="180"/>
      <c r="E2" s="180"/>
      <c r="F2" s="180"/>
      <c r="G2" s="180"/>
      <c r="H2" s="180"/>
    </row>
    <row r="3" spans="1:8" ht="18.75">
      <c r="A3" s="180" t="s">
        <v>144</v>
      </c>
      <c r="B3" s="180"/>
      <c r="C3" s="180"/>
      <c r="D3" s="180"/>
      <c r="E3" s="180"/>
      <c r="F3" s="180"/>
      <c r="G3" s="180"/>
      <c r="H3" s="180"/>
    </row>
    <row r="4" spans="1:8" ht="19.5" thickBot="1">
      <c r="A4" s="17"/>
      <c r="B4" s="17"/>
      <c r="C4" s="18" t="s">
        <v>212</v>
      </c>
      <c r="G4" s="17"/>
      <c r="H4" s="17"/>
    </row>
    <row r="5" spans="1:8" ht="15.75" thickBot="1">
      <c r="A5" s="201" t="s">
        <v>7</v>
      </c>
      <c r="B5" s="201" t="s">
        <v>13</v>
      </c>
      <c r="C5" s="201" t="s">
        <v>34</v>
      </c>
      <c r="D5" s="201" t="s">
        <v>132</v>
      </c>
      <c r="E5" s="204" t="s">
        <v>35</v>
      </c>
      <c r="F5" s="205"/>
      <c r="G5" s="205"/>
      <c r="H5" s="206"/>
    </row>
    <row r="6" spans="1:8" ht="15">
      <c r="A6" s="202"/>
      <c r="B6" s="202"/>
      <c r="C6" s="202"/>
      <c r="D6" s="202"/>
      <c r="E6" s="20" t="s">
        <v>185</v>
      </c>
      <c r="F6" s="20" t="s">
        <v>189</v>
      </c>
      <c r="G6" s="20" t="s">
        <v>187</v>
      </c>
      <c r="H6" s="201" t="s">
        <v>38</v>
      </c>
    </row>
    <row r="7" spans="1:8" ht="45">
      <c r="A7" s="202"/>
      <c r="B7" s="202"/>
      <c r="C7" s="202"/>
      <c r="D7" s="202"/>
      <c r="E7" s="20" t="s">
        <v>83</v>
      </c>
      <c r="F7" s="20" t="s">
        <v>36</v>
      </c>
      <c r="G7" s="20" t="s">
        <v>37</v>
      </c>
      <c r="H7" s="202"/>
    </row>
    <row r="8" spans="1:8" ht="2.25" customHeight="1" thickBot="1">
      <c r="A8" s="203"/>
      <c r="B8" s="203"/>
      <c r="C8" s="203"/>
      <c r="D8" s="203"/>
      <c r="E8" s="22"/>
      <c r="F8" s="23"/>
      <c r="G8" s="23"/>
      <c r="H8" s="203"/>
    </row>
    <row r="9" spans="1:8" ht="15.75" thickBot="1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8" ht="30" customHeight="1" thickBot="1">
      <c r="A10" s="24" t="s">
        <v>39</v>
      </c>
      <c r="B10" s="25" t="s">
        <v>19</v>
      </c>
      <c r="C10" s="26" t="s">
        <v>14</v>
      </c>
      <c r="D10" s="26" t="s">
        <v>14</v>
      </c>
      <c r="E10" s="109">
        <v>1218782.96</v>
      </c>
      <c r="F10" s="29"/>
      <c r="G10" s="29"/>
      <c r="H10" s="29"/>
    </row>
    <row r="11" spans="1:8" ht="30" customHeight="1" thickBot="1">
      <c r="A11" s="24" t="s">
        <v>40</v>
      </c>
      <c r="B11" s="25" t="s">
        <v>88</v>
      </c>
      <c r="C11" s="26" t="s">
        <v>14</v>
      </c>
      <c r="D11" s="26" t="s">
        <v>14</v>
      </c>
      <c r="E11" s="29"/>
      <c r="F11" s="29"/>
      <c r="G11" s="29"/>
      <c r="H11" s="29"/>
    </row>
    <row r="12" spans="1:8" ht="22.5" customHeight="1" thickBot="1">
      <c r="A12" s="31" t="s">
        <v>41</v>
      </c>
      <c r="B12" s="32">
        <v>1000</v>
      </c>
      <c r="C12" s="33"/>
      <c r="D12" s="33"/>
      <c r="E12" s="34">
        <f>E13+E18+E28+E35+E43+E46+E49</f>
        <v>9000000</v>
      </c>
      <c r="F12" s="34">
        <f>F13+F18+F28+F35+F43+F46+F49</f>
        <v>9000000</v>
      </c>
      <c r="G12" s="34">
        <f>G13+G18+G28+G35+G43+G46+G49</f>
        <v>9000000</v>
      </c>
      <c r="H12" s="98">
        <f>H13+H18+H28+H35+H43+H46+H49</f>
        <v>0</v>
      </c>
    </row>
    <row r="13" spans="1:8" ht="15.75" customHeight="1">
      <c r="A13" s="36" t="s">
        <v>9</v>
      </c>
      <c r="B13" s="207">
        <v>1100</v>
      </c>
      <c r="C13" s="207">
        <v>120</v>
      </c>
      <c r="D13" s="209"/>
      <c r="E13" s="197">
        <f>E16+E17</f>
        <v>1100000</v>
      </c>
      <c r="F13" s="197">
        <f>F16+F17</f>
        <v>1100000</v>
      </c>
      <c r="G13" s="197">
        <f>G16+G17</f>
        <v>1100000</v>
      </c>
      <c r="H13" s="197">
        <f>H16+H17</f>
        <v>0</v>
      </c>
    </row>
    <row r="14" spans="1:8" ht="15.75" customHeight="1" thickBot="1">
      <c r="A14" s="37" t="s">
        <v>42</v>
      </c>
      <c r="B14" s="208"/>
      <c r="C14" s="208"/>
      <c r="D14" s="210"/>
      <c r="E14" s="198"/>
      <c r="F14" s="198"/>
      <c r="G14" s="198"/>
      <c r="H14" s="198"/>
    </row>
    <row r="15" spans="1:8" ht="16.5" customHeight="1" thickBot="1">
      <c r="A15" s="38" t="s">
        <v>9</v>
      </c>
      <c r="B15" s="26">
        <v>1110</v>
      </c>
      <c r="C15" s="26"/>
      <c r="D15" s="39"/>
      <c r="E15" s="29"/>
      <c r="F15" s="29"/>
      <c r="G15" s="29"/>
      <c r="H15" s="29"/>
    </row>
    <row r="16" spans="1:8" ht="75.75" thickBot="1">
      <c r="A16" s="38" t="s">
        <v>137</v>
      </c>
      <c r="B16" s="26">
        <v>1111</v>
      </c>
      <c r="C16" s="26">
        <v>120</v>
      </c>
      <c r="D16" s="26">
        <v>121</v>
      </c>
      <c r="E16" s="97">
        <v>1100000</v>
      </c>
      <c r="F16" s="97">
        <v>1100000</v>
      </c>
      <c r="G16" s="97">
        <v>1100000</v>
      </c>
      <c r="H16" s="97"/>
    </row>
    <row r="17" spans="1:8" ht="16.5" customHeight="1" thickBot="1">
      <c r="A17" s="38" t="s">
        <v>136</v>
      </c>
      <c r="B17" s="26"/>
      <c r="C17" s="26"/>
      <c r="D17" s="39"/>
      <c r="E17" s="29"/>
      <c r="F17" s="29"/>
      <c r="G17" s="29"/>
      <c r="H17" s="29"/>
    </row>
    <row r="18" spans="1:8" ht="31.5" customHeight="1" thickBot="1">
      <c r="A18" s="37" t="s">
        <v>43</v>
      </c>
      <c r="B18" s="43">
        <v>1200</v>
      </c>
      <c r="C18" s="43">
        <v>130</v>
      </c>
      <c r="D18" s="44"/>
      <c r="E18" s="45">
        <f>E19+E21+E22+E23+E24+E25+E26+E27</f>
        <v>7800000</v>
      </c>
      <c r="F18" s="45">
        <f>F19+F21+F22+F23+F24+F25+F26+F27</f>
        <v>7800000</v>
      </c>
      <c r="G18" s="45">
        <f>G19+G21+G22+G23+G24+G25+G26+G27</f>
        <v>7800000</v>
      </c>
      <c r="H18" s="45">
        <f>H19+H21+H22+H23+H24+H25+H26+H27</f>
        <v>0</v>
      </c>
    </row>
    <row r="19" spans="1:8" ht="17.25" customHeight="1">
      <c r="A19" s="46" t="s">
        <v>9</v>
      </c>
      <c r="B19" s="181">
        <v>1210</v>
      </c>
      <c r="C19" s="181">
        <v>130</v>
      </c>
      <c r="D19" s="181">
        <v>131</v>
      </c>
      <c r="E19" s="49"/>
      <c r="F19" s="49"/>
      <c r="G19" s="49"/>
      <c r="H19" s="49"/>
    </row>
    <row r="20" spans="1:8" ht="51" customHeight="1" thickBot="1">
      <c r="A20" s="38" t="s">
        <v>138</v>
      </c>
      <c r="B20" s="182"/>
      <c r="C20" s="182"/>
      <c r="D20" s="182"/>
      <c r="E20" s="51"/>
      <c r="F20" s="51"/>
      <c r="G20" s="51"/>
      <c r="H20" s="51"/>
    </row>
    <row r="21" spans="1:8" ht="75.75" thickBot="1">
      <c r="A21" s="38" t="s">
        <v>141</v>
      </c>
      <c r="B21" s="26">
        <v>1220</v>
      </c>
      <c r="C21" s="26">
        <v>130</v>
      </c>
      <c r="D21" s="26">
        <v>131</v>
      </c>
      <c r="E21" s="29"/>
      <c r="F21" s="29"/>
      <c r="G21" s="29"/>
      <c r="H21" s="29"/>
    </row>
    <row r="22" spans="1:8" ht="75.75" customHeight="1" thickBot="1">
      <c r="A22" s="38" t="s">
        <v>139</v>
      </c>
      <c r="B22" s="26">
        <v>1230</v>
      </c>
      <c r="C22" s="26">
        <v>130</v>
      </c>
      <c r="D22" s="26">
        <v>132</v>
      </c>
      <c r="E22" s="29"/>
      <c r="F22" s="29"/>
      <c r="G22" s="29"/>
      <c r="H22" s="29"/>
    </row>
    <row r="23" spans="1:8" ht="90.75" thickBot="1">
      <c r="A23" s="38" t="s">
        <v>140</v>
      </c>
      <c r="B23" s="26">
        <v>1240</v>
      </c>
      <c r="C23" s="26">
        <v>130</v>
      </c>
      <c r="D23" s="26">
        <v>132</v>
      </c>
      <c r="E23" s="29"/>
      <c r="F23" s="29"/>
      <c r="G23" s="29"/>
      <c r="H23" s="29"/>
    </row>
    <row r="24" spans="1:8" ht="45.75" thickBot="1">
      <c r="A24" s="38" t="s">
        <v>144</v>
      </c>
      <c r="B24" s="26">
        <v>1250</v>
      </c>
      <c r="C24" s="26">
        <v>130</v>
      </c>
      <c r="D24" s="26">
        <v>131</v>
      </c>
      <c r="E24" s="97">
        <v>7800000</v>
      </c>
      <c r="F24" s="97">
        <v>7800000</v>
      </c>
      <c r="G24" s="97">
        <v>7800000</v>
      </c>
      <c r="H24" s="29"/>
    </row>
    <row r="25" spans="1:8" ht="33" customHeight="1" thickBot="1">
      <c r="A25" s="38" t="s">
        <v>142</v>
      </c>
      <c r="B25" s="26">
        <v>1260</v>
      </c>
      <c r="C25" s="26">
        <v>130</v>
      </c>
      <c r="D25" s="26">
        <v>134</v>
      </c>
      <c r="E25" s="29"/>
      <c r="F25" s="29"/>
      <c r="G25" s="29"/>
      <c r="H25" s="29"/>
    </row>
    <row r="26" spans="1:8" ht="75.75" thickBot="1">
      <c r="A26" s="38" t="s">
        <v>143</v>
      </c>
      <c r="B26" s="26">
        <v>1270</v>
      </c>
      <c r="C26" s="26">
        <v>130</v>
      </c>
      <c r="D26" s="26">
        <v>135</v>
      </c>
      <c r="E26" s="29"/>
      <c r="F26" s="29"/>
      <c r="G26" s="29"/>
      <c r="H26" s="29"/>
    </row>
    <row r="27" spans="1:8" ht="15.75" thickBot="1">
      <c r="A27" s="38" t="s">
        <v>136</v>
      </c>
      <c r="B27" s="26">
        <v>1280</v>
      </c>
      <c r="C27" s="26">
        <v>130</v>
      </c>
      <c r="D27" s="39"/>
      <c r="E27" s="29"/>
      <c r="F27" s="29"/>
      <c r="G27" s="29"/>
      <c r="H27" s="29"/>
    </row>
    <row r="28" spans="1:8" ht="35.25" customHeight="1" thickBot="1">
      <c r="A28" s="37" t="s">
        <v>44</v>
      </c>
      <c r="B28" s="43">
        <v>1300</v>
      </c>
      <c r="C28" s="43">
        <v>140</v>
      </c>
      <c r="D28" s="44"/>
      <c r="E28" s="45">
        <f>E30+E31+E32+E33+E34</f>
        <v>100000</v>
      </c>
      <c r="F28" s="45">
        <f>F30+F31+F32+F33+F34</f>
        <v>100000</v>
      </c>
      <c r="G28" s="45">
        <f>G30+G31+G32+G33+G34</f>
        <v>100000</v>
      </c>
      <c r="H28" s="45">
        <f>H30+H31+H32+H33+H34</f>
        <v>0</v>
      </c>
    </row>
    <row r="29" spans="1:8" ht="15.75" customHeight="1" thickBot="1">
      <c r="A29" s="38" t="s">
        <v>9</v>
      </c>
      <c r="B29" s="26">
        <v>1310</v>
      </c>
      <c r="C29" s="26">
        <v>140</v>
      </c>
      <c r="D29" s="39"/>
      <c r="E29" s="29"/>
      <c r="F29" s="29"/>
      <c r="G29" s="29"/>
      <c r="H29" s="29"/>
    </row>
    <row r="30" spans="1:8" ht="60.75" thickBot="1">
      <c r="A30" s="38" t="s">
        <v>148</v>
      </c>
      <c r="B30" s="26">
        <v>1320</v>
      </c>
      <c r="C30" s="26">
        <v>140</v>
      </c>
      <c r="D30" s="26">
        <v>141</v>
      </c>
      <c r="E30" s="131">
        <v>100000</v>
      </c>
      <c r="F30" s="92">
        <v>100000</v>
      </c>
      <c r="G30" s="92">
        <v>100000</v>
      </c>
      <c r="H30" s="29"/>
    </row>
    <row r="31" spans="1:8" ht="30.75" thickBot="1">
      <c r="A31" s="38" t="s">
        <v>147</v>
      </c>
      <c r="B31" s="26">
        <v>1330</v>
      </c>
      <c r="C31" s="26">
        <v>140</v>
      </c>
      <c r="D31" s="26">
        <v>142</v>
      </c>
      <c r="E31" s="131"/>
      <c r="F31" s="39"/>
      <c r="G31" s="39"/>
      <c r="H31" s="29"/>
    </row>
    <row r="32" spans="1:8" ht="15.75" customHeight="1" thickBot="1">
      <c r="A32" s="38" t="s">
        <v>145</v>
      </c>
      <c r="B32" s="26">
        <v>1340</v>
      </c>
      <c r="C32" s="26">
        <v>140</v>
      </c>
      <c r="D32" s="26">
        <v>143</v>
      </c>
      <c r="E32" s="29"/>
      <c r="F32" s="29"/>
      <c r="G32" s="29"/>
      <c r="H32" s="29"/>
    </row>
    <row r="33" spans="1:8" ht="30.75" thickBot="1">
      <c r="A33" s="38" t="s">
        <v>146</v>
      </c>
      <c r="B33" s="26">
        <v>1350</v>
      </c>
      <c r="C33" s="26">
        <v>140</v>
      </c>
      <c r="D33" s="26">
        <v>144</v>
      </c>
      <c r="E33" s="29"/>
      <c r="F33" s="29"/>
      <c r="G33" s="29"/>
      <c r="H33" s="29"/>
    </row>
    <row r="34" spans="1:8" ht="30.75" thickBot="1">
      <c r="A34" s="38" t="s">
        <v>149</v>
      </c>
      <c r="B34" s="26">
        <v>1360</v>
      </c>
      <c r="C34" s="26">
        <v>140</v>
      </c>
      <c r="D34" s="26">
        <v>145</v>
      </c>
      <c r="E34" s="29"/>
      <c r="F34" s="29"/>
      <c r="G34" s="29"/>
      <c r="H34" s="29"/>
    </row>
    <row r="35" spans="1:8" ht="32.25" customHeight="1" thickBot="1">
      <c r="A35" s="37" t="s">
        <v>45</v>
      </c>
      <c r="B35" s="43">
        <v>1400</v>
      </c>
      <c r="C35" s="43">
        <v>150</v>
      </c>
      <c r="D35" s="44"/>
      <c r="E35" s="45">
        <f>E37+E38+E39+E40+E41+E42</f>
        <v>0</v>
      </c>
      <c r="F35" s="45">
        <f>F37+F38+F39+F40+F41+F42</f>
        <v>0</v>
      </c>
      <c r="G35" s="45">
        <f>G37+G38+G39+G40+G41+G42</f>
        <v>0</v>
      </c>
      <c r="H35" s="45">
        <f>H37+H38+H39+H40+H41+H42</f>
        <v>0</v>
      </c>
    </row>
    <row r="36" spans="1:8" ht="14.25" customHeight="1" thickBot="1">
      <c r="A36" s="38" t="s">
        <v>9</v>
      </c>
      <c r="B36" s="39"/>
      <c r="C36" s="26"/>
      <c r="D36" s="39"/>
      <c r="E36" s="29"/>
      <c r="F36" s="29"/>
      <c r="G36" s="29"/>
      <c r="H36" s="29"/>
    </row>
    <row r="37" spans="1:8" ht="123.75" customHeight="1" thickBot="1">
      <c r="A37" s="38" t="s">
        <v>150</v>
      </c>
      <c r="B37" s="26">
        <v>1410</v>
      </c>
      <c r="C37" s="26">
        <v>150</v>
      </c>
      <c r="D37" s="26">
        <v>152</v>
      </c>
      <c r="E37" s="29"/>
      <c r="F37" s="29"/>
      <c r="G37" s="29"/>
      <c r="H37" s="29"/>
    </row>
    <row r="38" spans="1:8" ht="60.75" thickBot="1">
      <c r="A38" s="38" t="s">
        <v>151</v>
      </c>
      <c r="B38" s="26">
        <v>1420</v>
      </c>
      <c r="C38" s="26">
        <v>150</v>
      </c>
      <c r="D38" s="26">
        <v>162</v>
      </c>
      <c r="E38" s="29"/>
      <c r="F38" s="29"/>
      <c r="G38" s="29"/>
      <c r="H38" s="29"/>
    </row>
    <row r="39" spans="1:8" ht="60.75" thickBot="1">
      <c r="A39" s="38" t="s">
        <v>154</v>
      </c>
      <c r="B39" s="26">
        <v>1430</v>
      </c>
      <c r="C39" s="26">
        <v>150</v>
      </c>
      <c r="D39" s="26" t="s">
        <v>152</v>
      </c>
      <c r="E39" s="29"/>
      <c r="F39" s="29"/>
      <c r="G39" s="29"/>
      <c r="H39" s="29"/>
    </row>
    <row r="40" spans="1:8" ht="30.75" thickBot="1">
      <c r="A40" s="38" t="s">
        <v>47</v>
      </c>
      <c r="B40" s="26">
        <v>1440</v>
      </c>
      <c r="C40" s="26">
        <v>150</v>
      </c>
      <c r="D40" s="26">
        <v>162</v>
      </c>
      <c r="E40" s="29"/>
      <c r="F40" s="29"/>
      <c r="G40" s="29"/>
      <c r="H40" s="29"/>
    </row>
    <row r="41" spans="1:8" ht="15.75" thickBot="1">
      <c r="A41" s="38" t="s">
        <v>153</v>
      </c>
      <c r="B41" s="26">
        <v>1450</v>
      </c>
      <c r="C41" s="26">
        <v>150</v>
      </c>
      <c r="D41" s="26">
        <v>155</v>
      </c>
      <c r="E41" s="29"/>
      <c r="F41" s="29"/>
      <c r="G41" s="29"/>
      <c r="H41" s="29"/>
    </row>
    <row r="42" spans="1:8" ht="14.25" customHeight="1" thickBot="1">
      <c r="A42" s="38" t="s">
        <v>136</v>
      </c>
      <c r="B42" s="26">
        <v>1460</v>
      </c>
      <c r="C42" s="26">
        <v>150</v>
      </c>
      <c r="D42" s="39"/>
      <c r="E42" s="29"/>
      <c r="F42" s="29"/>
      <c r="G42" s="29"/>
      <c r="H42" s="29"/>
    </row>
    <row r="43" spans="1:8" ht="15.75" customHeight="1" thickBot="1">
      <c r="A43" s="37" t="s">
        <v>46</v>
      </c>
      <c r="B43" s="43">
        <v>1500</v>
      </c>
      <c r="C43" s="43">
        <v>180</v>
      </c>
      <c r="D43" s="44"/>
      <c r="E43" s="45">
        <f>E45</f>
        <v>0</v>
      </c>
      <c r="F43" s="45">
        <f>F45</f>
        <v>0</v>
      </c>
      <c r="G43" s="45">
        <f>G45</f>
        <v>0</v>
      </c>
      <c r="H43" s="45">
        <f>H45</f>
        <v>0</v>
      </c>
    </row>
    <row r="44" spans="1:8" ht="15.75" customHeight="1" thickBot="1">
      <c r="A44" s="46" t="s">
        <v>9</v>
      </c>
      <c r="B44" s="47">
        <v>1510</v>
      </c>
      <c r="C44" s="47">
        <v>180</v>
      </c>
      <c r="D44" s="62"/>
      <c r="E44" s="49"/>
      <c r="F44" s="49"/>
      <c r="G44" s="49"/>
      <c r="H44" s="49"/>
    </row>
    <row r="45" spans="1:8" ht="16.5" customHeight="1" thickBot="1">
      <c r="A45" s="63" t="s">
        <v>155</v>
      </c>
      <c r="B45" s="64"/>
      <c r="C45" s="64"/>
      <c r="D45" s="65"/>
      <c r="E45" s="66"/>
      <c r="F45" s="66"/>
      <c r="G45" s="66"/>
      <c r="H45" s="66"/>
    </row>
    <row r="46" spans="1:8" ht="21" customHeight="1" thickBot="1">
      <c r="A46" s="37" t="s">
        <v>48</v>
      </c>
      <c r="B46" s="43">
        <v>1900</v>
      </c>
      <c r="C46" s="43">
        <v>440</v>
      </c>
      <c r="D46" s="44"/>
      <c r="E46" s="67"/>
      <c r="F46" s="67"/>
      <c r="G46" s="67"/>
      <c r="H46" s="67"/>
    </row>
    <row r="47" spans="1:8" ht="18.75" customHeight="1" thickBot="1">
      <c r="A47" s="38" t="s">
        <v>9</v>
      </c>
      <c r="B47" s="39"/>
      <c r="C47" s="39"/>
      <c r="D47" s="39"/>
      <c r="E47" s="39"/>
      <c r="F47" s="39"/>
      <c r="G47" s="39"/>
      <c r="H47" s="39"/>
    </row>
    <row r="48" spans="1:8" ht="15.75" thickBot="1">
      <c r="A48" s="38"/>
      <c r="B48" s="39"/>
      <c r="C48" s="39"/>
      <c r="D48" s="39"/>
      <c r="E48" s="39"/>
      <c r="F48" s="39"/>
      <c r="G48" s="39"/>
      <c r="H48" s="39"/>
    </row>
    <row r="49" spans="1:8" ht="18.75" customHeight="1" thickBot="1">
      <c r="A49" s="37" t="s">
        <v>49</v>
      </c>
      <c r="B49" s="43">
        <v>1980</v>
      </c>
      <c r="C49" s="43" t="s">
        <v>14</v>
      </c>
      <c r="D49" s="44"/>
      <c r="E49" s="44"/>
      <c r="F49" s="44"/>
      <c r="G49" s="44"/>
      <c r="H49" s="44"/>
    </row>
    <row r="50" spans="1:8" ht="15">
      <c r="A50" s="46" t="s">
        <v>8</v>
      </c>
      <c r="B50" s="181">
        <v>1981</v>
      </c>
      <c r="C50" s="181">
        <v>510</v>
      </c>
      <c r="D50" s="183"/>
      <c r="E50" s="183"/>
      <c r="F50" s="183"/>
      <c r="G50" s="183"/>
      <c r="H50" s="181" t="s">
        <v>14</v>
      </c>
    </row>
    <row r="51" spans="1:8" ht="44.25" customHeight="1" thickBot="1">
      <c r="A51" s="38" t="s">
        <v>50</v>
      </c>
      <c r="B51" s="182"/>
      <c r="C51" s="182"/>
      <c r="D51" s="184"/>
      <c r="E51" s="184"/>
      <c r="F51" s="184"/>
      <c r="G51" s="184"/>
      <c r="H51" s="182"/>
    </row>
    <row r="52" spans="1:8" ht="21.75" customHeight="1" thickBot="1">
      <c r="A52" s="38"/>
      <c r="B52" s="26"/>
      <c r="C52" s="26"/>
      <c r="D52" s="39"/>
      <c r="E52" s="39"/>
      <c r="F52" s="39"/>
      <c r="G52" s="39"/>
      <c r="H52" s="26"/>
    </row>
    <row r="53" spans="1:8" ht="21.75" customHeight="1" thickBot="1">
      <c r="A53" s="31" t="s">
        <v>51</v>
      </c>
      <c r="B53" s="32">
        <v>2000</v>
      </c>
      <c r="C53" s="32" t="s">
        <v>14</v>
      </c>
      <c r="D53" s="33"/>
      <c r="E53" s="69">
        <f>E54+E78+E86+E99+E104+E112</f>
        <v>10218782.96</v>
      </c>
      <c r="F53" s="69">
        <f>F54+F78+F86+F99+F104+F112</f>
        <v>9000000</v>
      </c>
      <c r="G53" s="69">
        <f>G54+G78+G86+G99+G104+G112</f>
        <v>9000000</v>
      </c>
      <c r="H53" s="70"/>
    </row>
    <row r="54" spans="1:8" ht="15.75" customHeight="1">
      <c r="A54" s="71" t="s">
        <v>9</v>
      </c>
      <c r="B54" s="189">
        <v>2100</v>
      </c>
      <c r="C54" s="189" t="s">
        <v>14</v>
      </c>
      <c r="D54" s="193"/>
      <c r="E54" s="195">
        <f>E56+E61+E67+E68+E72+E73+E74</f>
        <v>3093000</v>
      </c>
      <c r="F54" s="195">
        <f>F56+F61+F67+F68+F72+F73+F74</f>
        <v>2994400</v>
      </c>
      <c r="G54" s="195">
        <f>G56+G61+G67+G68+G72+G73+G74</f>
        <v>2994400</v>
      </c>
      <c r="H54" s="189" t="s">
        <v>14</v>
      </c>
    </row>
    <row r="55" spans="1:8" ht="17.25" customHeight="1" thickBot="1">
      <c r="A55" s="72" t="s">
        <v>52</v>
      </c>
      <c r="B55" s="190"/>
      <c r="C55" s="190"/>
      <c r="D55" s="194"/>
      <c r="E55" s="196"/>
      <c r="F55" s="190"/>
      <c r="G55" s="190"/>
      <c r="H55" s="190"/>
    </row>
    <row r="56" spans="1:8" ht="15" customHeight="1">
      <c r="A56" s="73" t="s">
        <v>9</v>
      </c>
      <c r="B56" s="191">
        <v>2110</v>
      </c>
      <c r="C56" s="191">
        <v>111</v>
      </c>
      <c r="D56" s="191"/>
      <c r="E56" s="218">
        <f>E59+E60</f>
        <v>2268000</v>
      </c>
      <c r="F56" s="218">
        <f>F59+F60</f>
        <v>2200000</v>
      </c>
      <c r="G56" s="218">
        <f>G59+G60</f>
        <v>2200000</v>
      </c>
      <c r="H56" s="191" t="s">
        <v>14</v>
      </c>
    </row>
    <row r="57" spans="1:8" ht="18" customHeight="1" thickBot="1">
      <c r="A57" s="76" t="s">
        <v>157</v>
      </c>
      <c r="B57" s="192"/>
      <c r="C57" s="192"/>
      <c r="D57" s="192"/>
      <c r="E57" s="219"/>
      <c r="F57" s="219"/>
      <c r="G57" s="219"/>
      <c r="H57" s="192"/>
    </row>
    <row r="58" spans="1:8" ht="18" customHeight="1">
      <c r="A58" s="78" t="s">
        <v>9</v>
      </c>
      <c r="B58" s="181">
        <v>2111</v>
      </c>
      <c r="C58" s="181">
        <v>111</v>
      </c>
      <c r="D58" s="181">
        <v>211</v>
      </c>
      <c r="E58" s="79"/>
      <c r="F58" s="79"/>
      <c r="G58" s="79"/>
      <c r="H58" s="62"/>
    </row>
    <row r="59" spans="1:8" ht="18" customHeight="1" thickBot="1">
      <c r="A59" s="80" t="s">
        <v>158</v>
      </c>
      <c r="B59" s="182">
        <v>2111</v>
      </c>
      <c r="C59" s="182">
        <v>111</v>
      </c>
      <c r="D59" s="182">
        <v>211</v>
      </c>
      <c r="E59" s="81">
        <v>2168000</v>
      </c>
      <c r="F59" s="81">
        <v>2100000</v>
      </c>
      <c r="G59" s="81">
        <v>2100000</v>
      </c>
      <c r="H59" s="68"/>
    </row>
    <row r="60" spans="1:8" ht="32.25" customHeight="1" thickBot="1">
      <c r="A60" s="80" t="s">
        <v>159</v>
      </c>
      <c r="B60" s="26">
        <v>2112</v>
      </c>
      <c r="C60" s="26">
        <v>111</v>
      </c>
      <c r="D60" s="26">
        <v>266</v>
      </c>
      <c r="E60" s="96">
        <v>100000</v>
      </c>
      <c r="F60" s="96">
        <v>100000</v>
      </c>
      <c r="G60" s="96">
        <v>100000</v>
      </c>
      <c r="H60" s="26"/>
    </row>
    <row r="61" spans="1:8" ht="33" customHeight="1" thickBot="1">
      <c r="A61" s="76" t="s">
        <v>89</v>
      </c>
      <c r="B61" s="82">
        <v>2120</v>
      </c>
      <c r="C61" s="82">
        <v>112</v>
      </c>
      <c r="D61" s="83"/>
      <c r="E61" s="84">
        <f>E63+E64+E65+E66</f>
        <v>130000</v>
      </c>
      <c r="F61" s="84">
        <f>F63+F64+F65+F66</f>
        <v>130000</v>
      </c>
      <c r="G61" s="84">
        <f>G63+G64+G65+G66</f>
        <v>130000</v>
      </c>
      <c r="H61" s="82" t="s">
        <v>14</v>
      </c>
    </row>
    <row r="62" spans="1:8" s="55" customFormat="1" ht="15">
      <c r="A62" s="78" t="s">
        <v>9</v>
      </c>
      <c r="B62" s="181">
        <v>2121</v>
      </c>
      <c r="C62" s="181">
        <v>112</v>
      </c>
      <c r="D62" s="181">
        <v>212</v>
      </c>
      <c r="E62" s="79"/>
      <c r="F62" s="79"/>
      <c r="G62" s="79"/>
      <c r="H62" s="181"/>
    </row>
    <row r="63" spans="1:8" s="55" customFormat="1" ht="30.75" thickBot="1">
      <c r="A63" s="80" t="s">
        <v>160</v>
      </c>
      <c r="B63" s="182">
        <v>2121</v>
      </c>
      <c r="C63" s="182">
        <v>112</v>
      </c>
      <c r="D63" s="182">
        <v>212</v>
      </c>
      <c r="E63" s="81">
        <v>80000</v>
      </c>
      <c r="F63" s="81">
        <v>80000</v>
      </c>
      <c r="G63" s="81">
        <v>80000</v>
      </c>
      <c r="H63" s="182"/>
    </row>
    <row r="64" spans="1:8" s="55" customFormat="1" ht="33" customHeight="1" thickBot="1">
      <c r="A64" s="85" t="s">
        <v>161</v>
      </c>
      <c r="B64" s="57">
        <v>2122</v>
      </c>
      <c r="C64" s="57">
        <v>112</v>
      </c>
      <c r="D64" s="57">
        <v>214</v>
      </c>
      <c r="E64" s="105"/>
      <c r="F64" s="105"/>
      <c r="G64" s="105"/>
      <c r="H64" s="57"/>
    </row>
    <row r="65" spans="1:8" s="55" customFormat="1" ht="15.75" thickBot="1">
      <c r="A65" s="85" t="s">
        <v>162</v>
      </c>
      <c r="B65" s="57">
        <v>2123</v>
      </c>
      <c r="C65" s="57">
        <v>112</v>
      </c>
      <c r="D65" s="57">
        <v>222</v>
      </c>
      <c r="E65" s="105"/>
      <c r="F65" s="105"/>
      <c r="G65" s="105"/>
      <c r="H65" s="57"/>
    </row>
    <row r="66" spans="1:8" s="55" customFormat="1" ht="15.75" thickBot="1">
      <c r="A66" s="85" t="s">
        <v>163</v>
      </c>
      <c r="B66" s="57">
        <v>2124</v>
      </c>
      <c r="C66" s="57">
        <v>112</v>
      </c>
      <c r="D66" s="57">
        <v>226</v>
      </c>
      <c r="E66" s="105">
        <v>50000</v>
      </c>
      <c r="F66" s="105">
        <v>50000</v>
      </c>
      <c r="G66" s="105">
        <v>50000</v>
      </c>
      <c r="H66" s="57"/>
    </row>
    <row r="67" spans="1:8" ht="48" customHeight="1" thickBot="1">
      <c r="A67" s="76" t="s">
        <v>53</v>
      </c>
      <c r="B67" s="82">
        <v>2130</v>
      </c>
      <c r="C67" s="82">
        <v>113</v>
      </c>
      <c r="D67" s="83"/>
      <c r="E67" s="83"/>
      <c r="F67" s="83"/>
      <c r="G67" s="83"/>
      <c r="H67" s="82" t="s">
        <v>14</v>
      </c>
    </row>
    <row r="68" spans="1:8" ht="63" customHeight="1" thickBot="1">
      <c r="A68" s="76" t="s">
        <v>54</v>
      </c>
      <c r="B68" s="82">
        <v>2140</v>
      </c>
      <c r="C68" s="82">
        <v>119</v>
      </c>
      <c r="D68" s="83"/>
      <c r="E68" s="84">
        <f>E70+E71</f>
        <v>695000</v>
      </c>
      <c r="F68" s="84">
        <f>F70+F71</f>
        <v>664400</v>
      </c>
      <c r="G68" s="84">
        <f>G70+G71</f>
        <v>664400</v>
      </c>
      <c r="H68" s="82" t="s">
        <v>14</v>
      </c>
    </row>
    <row r="69" spans="1:8" ht="18.75" customHeight="1">
      <c r="A69" s="78" t="s">
        <v>9</v>
      </c>
      <c r="B69" s="181">
        <v>2141</v>
      </c>
      <c r="C69" s="181">
        <v>119</v>
      </c>
      <c r="D69" s="181">
        <v>213</v>
      </c>
      <c r="E69" s="79"/>
      <c r="F69" s="79"/>
      <c r="G69" s="79"/>
      <c r="H69" s="181" t="s">
        <v>14</v>
      </c>
    </row>
    <row r="70" spans="1:8" ht="21" customHeight="1" thickBot="1">
      <c r="A70" s="80" t="s">
        <v>55</v>
      </c>
      <c r="B70" s="182"/>
      <c r="C70" s="182"/>
      <c r="D70" s="182"/>
      <c r="E70" s="81">
        <v>664800</v>
      </c>
      <c r="F70" s="81">
        <v>634200</v>
      </c>
      <c r="G70" s="81">
        <v>634200</v>
      </c>
      <c r="H70" s="182"/>
    </row>
    <row r="71" spans="1:8" ht="21" customHeight="1" thickBot="1">
      <c r="A71" s="80" t="s">
        <v>90</v>
      </c>
      <c r="B71" s="26">
        <v>2142</v>
      </c>
      <c r="C71" s="26">
        <v>119</v>
      </c>
      <c r="D71" s="57">
        <v>266</v>
      </c>
      <c r="E71" s="131">
        <v>30200</v>
      </c>
      <c r="F71" s="92">
        <v>30200</v>
      </c>
      <c r="G71" s="92">
        <v>30200</v>
      </c>
      <c r="H71" s="26"/>
    </row>
    <row r="72" spans="1:8" ht="46.5" customHeight="1" thickBot="1">
      <c r="A72" s="76" t="s">
        <v>56</v>
      </c>
      <c r="B72" s="82">
        <v>2150</v>
      </c>
      <c r="C72" s="82">
        <v>131</v>
      </c>
      <c r="D72" s="83"/>
      <c r="E72" s="83"/>
      <c r="F72" s="83"/>
      <c r="G72" s="83"/>
      <c r="H72" s="82" t="s">
        <v>14</v>
      </c>
    </row>
    <row r="73" spans="1:8" ht="47.25" customHeight="1" thickBot="1">
      <c r="A73" s="76" t="s">
        <v>57</v>
      </c>
      <c r="B73" s="82">
        <v>2160</v>
      </c>
      <c r="C73" s="82">
        <v>134</v>
      </c>
      <c r="D73" s="83"/>
      <c r="E73" s="83"/>
      <c r="F73" s="83"/>
      <c r="G73" s="83"/>
      <c r="H73" s="82" t="s">
        <v>14</v>
      </c>
    </row>
    <row r="74" spans="1:8" ht="60.75" customHeight="1" thickBot="1">
      <c r="A74" s="76" t="s">
        <v>91</v>
      </c>
      <c r="B74" s="82">
        <v>2170</v>
      </c>
      <c r="C74" s="82">
        <v>139</v>
      </c>
      <c r="D74" s="83"/>
      <c r="E74" s="83"/>
      <c r="F74" s="83"/>
      <c r="G74" s="83"/>
      <c r="H74" s="82" t="s">
        <v>14</v>
      </c>
    </row>
    <row r="75" spans="1:8" ht="13.5" customHeight="1">
      <c r="A75" s="78" t="s">
        <v>9</v>
      </c>
      <c r="B75" s="181">
        <v>2171</v>
      </c>
      <c r="C75" s="181">
        <v>139</v>
      </c>
      <c r="D75" s="183"/>
      <c r="E75" s="183"/>
      <c r="F75" s="183"/>
      <c r="G75" s="183"/>
      <c r="H75" s="181" t="s">
        <v>14</v>
      </c>
    </row>
    <row r="76" spans="1:8" ht="19.5" customHeight="1" thickBot="1">
      <c r="A76" s="80" t="s">
        <v>58</v>
      </c>
      <c r="B76" s="182"/>
      <c r="C76" s="182"/>
      <c r="D76" s="184"/>
      <c r="E76" s="184"/>
      <c r="F76" s="184"/>
      <c r="G76" s="184"/>
      <c r="H76" s="182"/>
    </row>
    <row r="77" spans="1:8" ht="32.25" customHeight="1" thickBot="1">
      <c r="A77" s="80" t="s">
        <v>59</v>
      </c>
      <c r="B77" s="26">
        <v>2172</v>
      </c>
      <c r="C77" s="26">
        <v>139</v>
      </c>
      <c r="D77" s="39"/>
      <c r="E77" s="39"/>
      <c r="F77" s="39"/>
      <c r="G77" s="39"/>
      <c r="H77" s="26" t="s">
        <v>14</v>
      </c>
    </row>
    <row r="78" spans="1:8" ht="30.75" customHeight="1" thickBot="1">
      <c r="A78" s="72" t="s">
        <v>15</v>
      </c>
      <c r="B78" s="87">
        <v>2200</v>
      </c>
      <c r="C78" s="87">
        <v>300</v>
      </c>
      <c r="D78" s="88"/>
      <c r="E78" s="89">
        <f>E79+E81+E83+E84+E85</f>
        <v>0</v>
      </c>
      <c r="F78" s="89">
        <f>F79+F81+F83+F84+F85</f>
        <v>0</v>
      </c>
      <c r="G78" s="89">
        <f>G79+G81+G83+G84+G85</f>
        <v>0</v>
      </c>
      <c r="H78" s="87" t="s">
        <v>14</v>
      </c>
    </row>
    <row r="79" spans="1:8" ht="15.75" customHeight="1">
      <c r="A79" s="46" t="s">
        <v>9</v>
      </c>
      <c r="B79" s="181">
        <v>2210</v>
      </c>
      <c r="C79" s="181">
        <v>320</v>
      </c>
      <c r="D79" s="183"/>
      <c r="E79" s="183"/>
      <c r="F79" s="183"/>
      <c r="G79" s="183"/>
      <c r="H79" s="181" t="s">
        <v>14</v>
      </c>
    </row>
    <row r="80" spans="1:8" ht="44.25" customHeight="1" thickBot="1">
      <c r="A80" s="38" t="s">
        <v>60</v>
      </c>
      <c r="B80" s="182"/>
      <c r="C80" s="182"/>
      <c r="D80" s="184"/>
      <c r="E80" s="184"/>
      <c r="F80" s="184"/>
      <c r="G80" s="184"/>
      <c r="H80" s="182"/>
    </row>
    <row r="81" spans="1:8" ht="15">
      <c r="A81" s="78" t="s">
        <v>8</v>
      </c>
      <c r="B81" s="181">
        <v>2211</v>
      </c>
      <c r="C81" s="181">
        <v>321</v>
      </c>
      <c r="D81" s="183"/>
      <c r="E81" s="183"/>
      <c r="F81" s="183"/>
      <c r="G81" s="183"/>
      <c r="H81" s="181" t="s">
        <v>14</v>
      </c>
    </row>
    <row r="82" spans="1:8" ht="62.25" customHeight="1" thickBot="1">
      <c r="A82" s="80" t="s">
        <v>61</v>
      </c>
      <c r="B82" s="182"/>
      <c r="C82" s="182"/>
      <c r="D82" s="184"/>
      <c r="E82" s="184"/>
      <c r="F82" s="184"/>
      <c r="G82" s="184"/>
      <c r="H82" s="182"/>
    </row>
    <row r="83" spans="1:8" ht="61.5" customHeight="1" thickBot="1">
      <c r="A83" s="38" t="s">
        <v>62</v>
      </c>
      <c r="B83" s="26">
        <v>2220</v>
      </c>
      <c r="C83" s="26">
        <v>340</v>
      </c>
      <c r="D83" s="39"/>
      <c r="E83" s="39"/>
      <c r="F83" s="39"/>
      <c r="G83" s="39"/>
      <c r="H83" s="26" t="s">
        <v>14</v>
      </c>
    </row>
    <row r="84" spans="1:8" ht="93" customHeight="1" thickBot="1">
      <c r="A84" s="38" t="s">
        <v>92</v>
      </c>
      <c r="B84" s="26">
        <v>2230</v>
      </c>
      <c r="C84" s="26">
        <v>350</v>
      </c>
      <c r="D84" s="39"/>
      <c r="E84" s="39"/>
      <c r="F84" s="39"/>
      <c r="G84" s="39"/>
      <c r="H84" s="26" t="s">
        <v>14</v>
      </c>
    </row>
    <row r="85" spans="1:8" ht="46.5" customHeight="1" thickBot="1">
      <c r="A85" s="38" t="s">
        <v>63</v>
      </c>
      <c r="B85" s="26">
        <v>2240</v>
      </c>
      <c r="C85" s="26">
        <v>360</v>
      </c>
      <c r="D85" s="39"/>
      <c r="E85" s="39"/>
      <c r="F85" s="39"/>
      <c r="G85" s="39"/>
      <c r="H85" s="26" t="s">
        <v>14</v>
      </c>
    </row>
    <row r="86" spans="1:8" ht="28.5" customHeight="1" thickBot="1">
      <c r="A86" s="72" t="s">
        <v>16</v>
      </c>
      <c r="B86" s="87">
        <v>2300</v>
      </c>
      <c r="C86" s="87">
        <v>850</v>
      </c>
      <c r="D86" s="88"/>
      <c r="E86" s="89">
        <f>E88+E89+E91+E90</f>
        <v>350000</v>
      </c>
      <c r="F86" s="89">
        <f>F88+F89+F91+F90</f>
        <v>350000</v>
      </c>
      <c r="G86" s="89">
        <f>G88+G89+G91+G90</f>
        <v>350000</v>
      </c>
      <c r="H86" s="87" t="s">
        <v>14</v>
      </c>
    </row>
    <row r="87" spans="1:8" ht="15">
      <c r="A87" s="46" t="s">
        <v>8</v>
      </c>
      <c r="B87" s="181">
        <v>2310</v>
      </c>
      <c r="C87" s="181">
        <v>851</v>
      </c>
      <c r="D87" s="181">
        <v>291</v>
      </c>
      <c r="E87" s="62"/>
      <c r="F87" s="62"/>
      <c r="G87" s="62"/>
      <c r="H87" s="181" t="s">
        <v>14</v>
      </c>
    </row>
    <row r="88" spans="1:8" ht="32.25" customHeight="1" thickBot="1">
      <c r="A88" s="38" t="s">
        <v>64</v>
      </c>
      <c r="B88" s="182"/>
      <c r="C88" s="182"/>
      <c r="D88" s="182"/>
      <c r="E88" s="138">
        <v>10000</v>
      </c>
      <c r="F88" s="94">
        <v>10000</v>
      </c>
      <c r="G88" s="94">
        <v>10000</v>
      </c>
      <c r="H88" s="182"/>
    </row>
    <row r="89" spans="1:8" ht="66" customHeight="1" thickBot="1">
      <c r="A89" s="38" t="s">
        <v>65</v>
      </c>
      <c r="B89" s="26">
        <v>2320</v>
      </c>
      <c r="C89" s="26">
        <v>852</v>
      </c>
      <c r="D89" s="26">
        <v>291</v>
      </c>
      <c r="E89" s="145">
        <v>40000</v>
      </c>
      <c r="F89" s="96">
        <v>40000</v>
      </c>
      <c r="G89" s="96">
        <v>40000</v>
      </c>
      <c r="H89" s="26" t="s">
        <v>14</v>
      </c>
    </row>
    <row r="90" spans="1:8" s="111" customFormat="1" ht="51" customHeight="1" thickBot="1">
      <c r="A90" s="76" t="s">
        <v>194</v>
      </c>
      <c r="B90" s="82"/>
      <c r="C90" s="82">
        <v>852</v>
      </c>
      <c r="D90" s="82">
        <v>297</v>
      </c>
      <c r="E90" s="110"/>
      <c r="F90" s="110"/>
      <c r="G90" s="110"/>
      <c r="H90" s="82"/>
    </row>
    <row r="91" spans="1:8" ht="44.25" customHeight="1" thickBot="1">
      <c r="A91" s="38" t="s">
        <v>66</v>
      </c>
      <c r="B91" s="26">
        <v>2330</v>
      </c>
      <c r="C91" s="26">
        <v>853</v>
      </c>
      <c r="D91" s="39"/>
      <c r="E91" s="61">
        <f>E92+E95+E96+E94+E97+E98</f>
        <v>300000</v>
      </c>
      <c r="F91" s="61">
        <f>F92+F95+F96+F94+F97+F98</f>
        <v>300000</v>
      </c>
      <c r="G91" s="61">
        <f>G92+G95+G96+G94+G97+G98</f>
        <v>300000</v>
      </c>
      <c r="H91" s="26" t="s">
        <v>14</v>
      </c>
    </row>
    <row r="92" spans="1:8" ht="15">
      <c r="A92" s="78" t="s">
        <v>9</v>
      </c>
      <c r="B92" s="181">
        <v>2331</v>
      </c>
      <c r="C92" s="181">
        <v>853</v>
      </c>
      <c r="D92" s="181">
        <v>291</v>
      </c>
      <c r="E92" s="62"/>
      <c r="F92" s="62"/>
      <c r="G92" s="62"/>
      <c r="H92" s="181"/>
    </row>
    <row r="93" spans="1:8" ht="15.75" thickBot="1">
      <c r="A93" s="80" t="s">
        <v>167</v>
      </c>
      <c r="B93" s="182"/>
      <c r="C93" s="182"/>
      <c r="D93" s="182"/>
      <c r="E93" s="68"/>
      <c r="F93" s="68"/>
      <c r="G93" s="68"/>
      <c r="H93" s="182"/>
    </row>
    <row r="94" spans="1:8" s="55" customFormat="1" ht="48" customHeight="1" thickBot="1">
      <c r="A94" s="85" t="s">
        <v>166</v>
      </c>
      <c r="B94" s="57">
        <v>2332</v>
      </c>
      <c r="C94" s="57">
        <v>853</v>
      </c>
      <c r="D94" s="57">
        <v>292</v>
      </c>
      <c r="E94" s="135">
        <v>200000</v>
      </c>
      <c r="F94" s="105">
        <v>200000</v>
      </c>
      <c r="G94" s="105">
        <v>200000</v>
      </c>
      <c r="H94" s="57"/>
    </row>
    <row r="95" spans="1:8" ht="60.75" thickBot="1">
      <c r="A95" s="80" t="s">
        <v>165</v>
      </c>
      <c r="B95" s="26">
        <v>2333</v>
      </c>
      <c r="C95" s="57">
        <v>853</v>
      </c>
      <c r="D95" s="26">
        <v>293</v>
      </c>
      <c r="E95" s="96"/>
      <c r="F95" s="96"/>
      <c r="G95" s="96"/>
      <c r="H95" s="26"/>
    </row>
    <row r="96" spans="1:8" ht="15.75" thickBot="1">
      <c r="A96" s="80" t="s">
        <v>164</v>
      </c>
      <c r="B96" s="26">
        <v>2334</v>
      </c>
      <c r="C96" s="26">
        <v>853</v>
      </c>
      <c r="D96" s="26">
        <v>295</v>
      </c>
      <c r="E96" s="145">
        <v>100000</v>
      </c>
      <c r="F96" s="96">
        <v>100000</v>
      </c>
      <c r="G96" s="96">
        <v>100000</v>
      </c>
      <c r="H96" s="26"/>
    </row>
    <row r="97" spans="1:8" s="111" customFormat="1" ht="35.25" customHeight="1" thickBot="1">
      <c r="A97" s="112" t="s">
        <v>195</v>
      </c>
      <c r="B97" s="82">
        <v>2335</v>
      </c>
      <c r="C97" s="82">
        <v>853</v>
      </c>
      <c r="D97" s="82">
        <v>296</v>
      </c>
      <c r="E97" s="110"/>
      <c r="F97" s="110"/>
      <c r="G97" s="110"/>
      <c r="H97" s="82"/>
    </row>
    <row r="98" spans="1:8" s="111" customFormat="1" ht="36.75" customHeight="1" thickBot="1">
      <c r="A98" s="112" t="s">
        <v>196</v>
      </c>
      <c r="B98" s="82">
        <v>2336</v>
      </c>
      <c r="C98" s="82">
        <v>853</v>
      </c>
      <c r="D98" s="82">
        <v>297</v>
      </c>
      <c r="E98" s="110"/>
      <c r="F98" s="110"/>
      <c r="G98" s="110"/>
      <c r="H98" s="82"/>
    </row>
    <row r="99" spans="1:8" ht="33.75" customHeight="1" thickBot="1">
      <c r="A99" s="72" t="s">
        <v>67</v>
      </c>
      <c r="B99" s="87">
        <v>2400</v>
      </c>
      <c r="C99" s="87" t="s">
        <v>14</v>
      </c>
      <c r="D99" s="88"/>
      <c r="E99" s="88"/>
      <c r="F99" s="88"/>
      <c r="G99" s="88"/>
      <c r="H99" s="87" t="s">
        <v>14</v>
      </c>
    </row>
    <row r="100" spans="1:8" ht="15">
      <c r="A100" s="46" t="s">
        <v>8</v>
      </c>
      <c r="B100" s="181">
        <v>2410</v>
      </c>
      <c r="C100" s="181">
        <v>810</v>
      </c>
      <c r="D100" s="183"/>
      <c r="E100" s="183"/>
      <c r="F100" s="183"/>
      <c r="G100" s="183"/>
      <c r="H100" s="181" t="s">
        <v>14</v>
      </c>
    </row>
    <row r="101" spans="1:8" ht="30" customHeight="1" thickBot="1">
      <c r="A101" s="38" t="s">
        <v>68</v>
      </c>
      <c r="B101" s="182"/>
      <c r="C101" s="182"/>
      <c r="D101" s="184"/>
      <c r="E101" s="184"/>
      <c r="F101" s="184"/>
      <c r="G101" s="184"/>
      <c r="H101" s="182"/>
    </row>
    <row r="102" spans="1:8" ht="17.25" customHeight="1" thickBot="1">
      <c r="A102" s="38" t="s">
        <v>69</v>
      </c>
      <c r="B102" s="26">
        <v>2420</v>
      </c>
      <c r="C102" s="26">
        <v>862</v>
      </c>
      <c r="D102" s="39"/>
      <c r="E102" s="39"/>
      <c r="F102" s="39"/>
      <c r="G102" s="39"/>
      <c r="H102" s="26" t="s">
        <v>14</v>
      </c>
    </row>
    <row r="103" spans="1:8" ht="74.25" customHeight="1" thickBot="1">
      <c r="A103" s="38" t="s">
        <v>70</v>
      </c>
      <c r="B103" s="26">
        <v>2430</v>
      </c>
      <c r="C103" s="26">
        <v>863</v>
      </c>
      <c r="D103" s="39"/>
      <c r="E103" s="39"/>
      <c r="F103" s="39"/>
      <c r="G103" s="39"/>
      <c r="H103" s="26" t="s">
        <v>14</v>
      </c>
    </row>
    <row r="104" spans="1:8" ht="31.5" customHeight="1" thickBot="1">
      <c r="A104" s="72" t="s">
        <v>71</v>
      </c>
      <c r="B104" s="87">
        <v>2500</v>
      </c>
      <c r="C104" s="87" t="s">
        <v>14</v>
      </c>
      <c r="D104" s="88"/>
      <c r="E104" s="89">
        <f>E105</f>
        <v>60000</v>
      </c>
      <c r="F104" s="89">
        <f>F105</f>
        <v>25000</v>
      </c>
      <c r="G104" s="89">
        <f>G105</f>
        <v>25000</v>
      </c>
      <c r="H104" s="87" t="s">
        <v>14</v>
      </c>
    </row>
    <row r="105" spans="1:8" ht="61.5" customHeight="1" thickBot="1">
      <c r="A105" s="38" t="s">
        <v>72</v>
      </c>
      <c r="B105" s="26">
        <v>2520</v>
      </c>
      <c r="C105" s="26">
        <v>831</v>
      </c>
      <c r="D105" s="39"/>
      <c r="E105" s="139">
        <f>E106+E108+E109+E110</f>
        <v>60000</v>
      </c>
      <c r="F105" s="61">
        <f>F106+F108+F109+F110</f>
        <v>25000</v>
      </c>
      <c r="G105" s="61">
        <f>G106+G108+G109+G110</f>
        <v>25000</v>
      </c>
      <c r="H105" s="39"/>
    </row>
    <row r="106" spans="1:8" ht="15">
      <c r="A106" s="78" t="s">
        <v>9</v>
      </c>
      <c r="B106" s="181">
        <v>2521</v>
      </c>
      <c r="C106" s="181">
        <v>831</v>
      </c>
      <c r="D106" s="181">
        <v>296</v>
      </c>
      <c r="E106" s="183"/>
      <c r="F106" s="183"/>
      <c r="G106" s="183"/>
      <c r="H106" s="181"/>
    </row>
    <row r="107" spans="1:8" ht="30.75" thickBot="1">
      <c r="A107" s="80" t="s">
        <v>168</v>
      </c>
      <c r="B107" s="182"/>
      <c r="C107" s="182"/>
      <c r="D107" s="182"/>
      <c r="E107" s="184"/>
      <c r="F107" s="184"/>
      <c r="G107" s="184"/>
      <c r="H107" s="182"/>
    </row>
    <row r="108" spans="1:8" s="111" customFormat="1" ht="60.75" thickBot="1">
      <c r="A108" s="112" t="s">
        <v>197</v>
      </c>
      <c r="B108" s="82"/>
      <c r="C108" s="82">
        <v>831</v>
      </c>
      <c r="D108" s="82">
        <v>291</v>
      </c>
      <c r="E108" s="110"/>
      <c r="F108" s="110"/>
      <c r="G108" s="110"/>
      <c r="H108" s="82"/>
    </row>
    <row r="109" spans="1:8" s="111" customFormat="1" ht="90.75" thickBot="1">
      <c r="A109" s="112" t="s">
        <v>198</v>
      </c>
      <c r="B109" s="82"/>
      <c r="C109" s="82">
        <v>831</v>
      </c>
      <c r="D109" s="82">
        <v>293</v>
      </c>
      <c r="E109" s="146">
        <v>40000</v>
      </c>
      <c r="F109" s="110">
        <v>5000</v>
      </c>
      <c r="G109" s="110">
        <v>5000</v>
      </c>
      <c r="H109" s="82"/>
    </row>
    <row r="110" spans="1:8" ht="30.75" thickBot="1">
      <c r="A110" s="80" t="s">
        <v>169</v>
      </c>
      <c r="B110" s="26">
        <v>2522</v>
      </c>
      <c r="C110" s="26">
        <v>831</v>
      </c>
      <c r="D110" s="26">
        <v>297</v>
      </c>
      <c r="E110" s="145">
        <v>20000</v>
      </c>
      <c r="F110" s="96">
        <v>20000</v>
      </c>
      <c r="G110" s="96">
        <v>20000</v>
      </c>
      <c r="H110" s="39"/>
    </row>
    <row r="111" spans="1:8" ht="15.75" thickBot="1">
      <c r="A111" s="80"/>
      <c r="B111" s="26"/>
      <c r="C111" s="26"/>
      <c r="D111" s="39"/>
      <c r="E111" s="39"/>
      <c r="F111" s="39"/>
      <c r="G111" s="39"/>
      <c r="H111" s="39"/>
    </row>
    <row r="112" spans="1:8" ht="31.5" customHeight="1" thickBot="1">
      <c r="A112" s="72" t="s">
        <v>17</v>
      </c>
      <c r="B112" s="87">
        <v>2600</v>
      </c>
      <c r="C112" s="87" t="s">
        <v>14</v>
      </c>
      <c r="D112" s="88"/>
      <c r="E112" s="89">
        <f>E113+E115+E116+E122+E140</f>
        <v>6715782.96</v>
      </c>
      <c r="F112" s="89">
        <f>F113+F115+F116+F122+F140</f>
        <v>5630600</v>
      </c>
      <c r="G112" s="89">
        <f>G113+G115+G116+G122+G140</f>
        <v>5630600</v>
      </c>
      <c r="H112" s="89">
        <f>H113+H115+H116+H122</f>
        <v>0</v>
      </c>
    </row>
    <row r="113" spans="1:8" ht="14.25" customHeight="1">
      <c r="A113" s="46" t="s">
        <v>9</v>
      </c>
      <c r="B113" s="181">
        <v>2610</v>
      </c>
      <c r="C113" s="181">
        <v>241</v>
      </c>
      <c r="D113" s="183"/>
      <c r="E113" s="183"/>
      <c r="F113" s="183"/>
      <c r="G113" s="183"/>
      <c r="H113" s="183"/>
    </row>
    <row r="114" spans="1:8" ht="31.5" customHeight="1" thickBot="1">
      <c r="A114" s="38" t="s">
        <v>73</v>
      </c>
      <c r="B114" s="182"/>
      <c r="C114" s="182"/>
      <c r="D114" s="184"/>
      <c r="E114" s="184"/>
      <c r="F114" s="184"/>
      <c r="G114" s="184"/>
      <c r="H114" s="184"/>
    </row>
    <row r="115" spans="1:8" ht="44.25" customHeight="1" thickBot="1">
      <c r="A115" s="38" t="s">
        <v>74</v>
      </c>
      <c r="B115" s="26">
        <v>2620</v>
      </c>
      <c r="C115" s="26">
        <v>242</v>
      </c>
      <c r="D115" s="39"/>
      <c r="E115" s="96"/>
      <c r="F115" s="39"/>
      <c r="G115" s="39"/>
      <c r="H115" s="39"/>
    </row>
    <row r="116" spans="1:8" ht="48" customHeight="1" thickBot="1">
      <c r="A116" s="38" t="s">
        <v>87</v>
      </c>
      <c r="B116" s="26">
        <v>2630</v>
      </c>
      <c r="C116" s="26">
        <v>243</v>
      </c>
      <c r="D116" s="39"/>
      <c r="E116" s="61">
        <f>E117+E119+E120</f>
        <v>0</v>
      </c>
      <c r="F116" s="61">
        <f>F117+F119+F120</f>
        <v>0</v>
      </c>
      <c r="G116" s="61">
        <f>G117+G119+G120</f>
        <v>0</v>
      </c>
      <c r="H116" s="61">
        <f>H117+H119+H120</f>
        <v>0</v>
      </c>
    </row>
    <row r="117" spans="1:8" ht="15">
      <c r="A117" s="78" t="s">
        <v>8</v>
      </c>
      <c r="B117" s="181">
        <v>2631</v>
      </c>
      <c r="C117" s="181">
        <v>243</v>
      </c>
      <c r="D117" s="181">
        <v>225</v>
      </c>
      <c r="E117" s="183"/>
      <c r="F117" s="183"/>
      <c r="G117" s="183"/>
      <c r="H117" s="181"/>
    </row>
    <row r="118" spans="1:8" ht="30.75" thickBot="1">
      <c r="A118" s="80" t="s">
        <v>170</v>
      </c>
      <c r="B118" s="182"/>
      <c r="C118" s="182"/>
      <c r="D118" s="182"/>
      <c r="E118" s="184"/>
      <c r="F118" s="184"/>
      <c r="G118" s="184"/>
      <c r="H118" s="182"/>
    </row>
    <row r="119" spans="1:8" ht="15.75" thickBot="1">
      <c r="A119" s="80" t="s">
        <v>163</v>
      </c>
      <c r="B119" s="26">
        <v>2632</v>
      </c>
      <c r="C119" s="26">
        <v>243</v>
      </c>
      <c r="D119" s="26">
        <v>226</v>
      </c>
      <c r="E119" s="39"/>
      <c r="F119" s="39"/>
      <c r="G119" s="39"/>
      <c r="H119" s="39"/>
    </row>
    <row r="120" spans="1:8" ht="30.75" thickBot="1">
      <c r="A120" s="80" t="s">
        <v>171</v>
      </c>
      <c r="B120" s="26">
        <v>2633</v>
      </c>
      <c r="C120" s="26">
        <v>243</v>
      </c>
      <c r="D120" s="26">
        <v>228</v>
      </c>
      <c r="E120" s="39"/>
      <c r="F120" s="39"/>
      <c r="G120" s="39"/>
      <c r="H120" s="39"/>
    </row>
    <row r="121" spans="1:8" ht="15.75" thickBot="1">
      <c r="A121" s="80" t="s">
        <v>136</v>
      </c>
      <c r="B121" s="26"/>
      <c r="C121" s="26"/>
      <c r="D121" s="26"/>
      <c r="E121" s="39"/>
      <c r="F121" s="39"/>
      <c r="G121" s="39"/>
      <c r="H121" s="39"/>
    </row>
    <row r="122" spans="1:8" ht="30" customHeight="1" thickBot="1">
      <c r="A122" s="38" t="s">
        <v>75</v>
      </c>
      <c r="B122" s="211">
        <v>2640</v>
      </c>
      <c r="C122" s="26">
        <v>244</v>
      </c>
      <c r="D122" s="39"/>
      <c r="E122" s="61">
        <f>E124+E125+E126+E127+E128+E129+E130+E131+E132+E133+E134+E135+E136+E137+E138+E139</f>
        <v>6715782.96</v>
      </c>
      <c r="F122" s="61">
        <f>F124+F125+F126+F127+F128+F129+F130+F131+F132+F133+F134+F135+F136+F137+F138+F139</f>
        <v>5630600</v>
      </c>
      <c r="G122" s="61">
        <f>G124+G125+G126+G127+G128+G129+G130+G131+G132+G133+G134+G135+G136+G137+G138+G139</f>
        <v>5630600</v>
      </c>
      <c r="H122" s="61">
        <f>H124+H125+H126+H127+H128+H129+H130+H131+H132+H133+H134+H135+H136+H137+H138+H139</f>
        <v>0</v>
      </c>
    </row>
    <row r="123" spans="1:8" ht="15">
      <c r="A123" s="78" t="s">
        <v>8</v>
      </c>
      <c r="B123" s="212"/>
      <c r="C123" s="181">
        <v>244</v>
      </c>
      <c r="D123" s="181">
        <v>221</v>
      </c>
      <c r="E123" s="79"/>
      <c r="F123" s="79"/>
      <c r="G123" s="79"/>
      <c r="H123" s="62"/>
    </row>
    <row r="124" spans="1:8" ht="15.75" thickBot="1">
      <c r="A124" s="80" t="s">
        <v>172</v>
      </c>
      <c r="B124" s="212"/>
      <c r="C124" s="182">
        <v>244</v>
      </c>
      <c r="D124" s="182">
        <v>221</v>
      </c>
      <c r="E124" s="144">
        <v>220000</v>
      </c>
      <c r="F124" s="81">
        <v>220000</v>
      </c>
      <c r="G124" s="81">
        <v>220000</v>
      </c>
      <c r="H124" s="68"/>
    </row>
    <row r="125" spans="1:8" ht="15.75" thickBot="1">
      <c r="A125" s="80" t="s">
        <v>162</v>
      </c>
      <c r="B125" s="212"/>
      <c r="C125" s="26">
        <v>244</v>
      </c>
      <c r="D125" s="26">
        <v>222</v>
      </c>
      <c r="E125" s="39"/>
      <c r="F125" s="39"/>
      <c r="G125" s="39"/>
      <c r="H125" s="39"/>
    </row>
    <row r="126" spans="1:8" ht="15.75" thickBot="1">
      <c r="A126" s="80" t="s">
        <v>174</v>
      </c>
      <c r="B126" s="212"/>
      <c r="C126" s="26">
        <v>244</v>
      </c>
      <c r="D126" s="26">
        <v>223</v>
      </c>
      <c r="E126" s="145">
        <v>385000</v>
      </c>
      <c r="F126" s="96">
        <v>350000</v>
      </c>
      <c r="G126" s="96">
        <v>350000</v>
      </c>
      <c r="H126" s="39"/>
    </row>
    <row r="127" spans="1:8" ht="63.75" customHeight="1" thickBot="1">
      <c r="A127" s="80" t="s">
        <v>173</v>
      </c>
      <c r="B127" s="212"/>
      <c r="C127" s="26">
        <v>244</v>
      </c>
      <c r="D127" s="26">
        <v>224</v>
      </c>
      <c r="E127" s="96"/>
      <c r="F127" s="96"/>
      <c r="G127" s="96"/>
      <c r="H127" s="39"/>
    </row>
    <row r="128" spans="1:8" ht="30.75" thickBot="1">
      <c r="A128" s="80" t="s">
        <v>170</v>
      </c>
      <c r="B128" s="212"/>
      <c r="C128" s="26">
        <v>244</v>
      </c>
      <c r="D128" s="26">
        <v>225</v>
      </c>
      <c r="E128" s="145">
        <v>1190200</v>
      </c>
      <c r="F128" s="96">
        <v>1000000</v>
      </c>
      <c r="G128" s="96">
        <v>1000000</v>
      </c>
      <c r="H128" s="39"/>
    </row>
    <row r="129" spans="1:8" ht="15.75" thickBot="1">
      <c r="A129" s="80" t="s">
        <v>163</v>
      </c>
      <c r="B129" s="212"/>
      <c r="C129" s="26">
        <v>244</v>
      </c>
      <c r="D129" s="26">
        <v>226</v>
      </c>
      <c r="E129" s="135">
        <v>1950000</v>
      </c>
      <c r="F129" s="96">
        <v>1750000</v>
      </c>
      <c r="G129" s="96">
        <v>1750000</v>
      </c>
      <c r="H129" s="39"/>
    </row>
    <row r="130" spans="1:8" ht="15.75" thickBot="1">
      <c r="A130" s="80" t="s">
        <v>175</v>
      </c>
      <c r="B130" s="212"/>
      <c r="C130" s="26">
        <v>244</v>
      </c>
      <c r="D130" s="26">
        <v>227</v>
      </c>
      <c r="E130" s="145">
        <v>60000</v>
      </c>
      <c r="F130" s="96"/>
      <c r="G130" s="96"/>
      <c r="H130" s="39"/>
    </row>
    <row r="131" spans="1:8" ht="60.75" thickBot="1">
      <c r="A131" s="80" t="s">
        <v>177</v>
      </c>
      <c r="B131" s="212"/>
      <c r="C131" s="26">
        <v>244</v>
      </c>
      <c r="D131" s="26">
        <v>229</v>
      </c>
      <c r="E131" s="96"/>
      <c r="F131" s="39"/>
      <c r="G131" s="39"/>
      <c r="H131" s="39"/>
    </row>
    <row r="132" spans="1:8" ht="30.75" thickBot="1">
      <c r="A132" s="80" t="s">
        <v>176</v>
      </c>
      <c r="B132" s="212"/>
      <c r="C132" s="26">
        <v>244</v>
      </c>
      <c r="D132" s="26">
        <v>310</v>
      </c>
      <c r="E132" s="135">
        <v>700000</v>
      </c>
      <c r="F132" s="96">
        <v>400000</v>
      </c>
      <c r="G132" s="96">
        <v>400000</v>
      </c>
      <c r="H132" s="39"/>
    </row>
    <row r="133" spans="1:8" ht="60.75" thickBot="1">
      <c r="A133" s="80" t="s">
        <v>179</v>
      </c>
      <c r="B133" s="212"/>
      <c r="C133" s="26">
        <v>244</v>
      </c>
      <c r="D133" s="26">
        <v>341</v>
      </c>
      <c r="E133" s="145">
        <v>700000</v>
      </c>
      <c r="F133" s="96">
        <v>700000</v>
      </c>
      <c r="G133" s="96">
        <v>700000</v>
      </c>
      <c r="H133" s="39"/>
    </row>
    <row r="134" spans="1:8" ht="30.75" thickBot="1">
      <c r="A134" s="80" t="s">
        <v>178</v>
      </c>
      <c r="B134" s="212"/>
      <c r="C134" s="26">
        <v>244</v>
      </c>
      <c r="D134" s="26">
        <v>342</v>
      </c>
      <c r="E134" s="96"/>
      <c r="F134" s="96"/>
      <c r="G134" s="96"/>
      <c r="H134" s="39"/>
    </row>
    <row r="135" spans="1:8" ht="30.75" thickBot="1">
      <c r="A135" s="80" t="s">
        <v>183</v>
      </c>
      <c r="B135" s="212"/>
      <c r="C135" s="26">
        <v>244</v>
      </c>
      <c r="D135" s="26">
        <v>343</v>
      </c>
      <c r="E135" s="147">
        <v>80000</v>
      </c>
      <c r="F135" s="92">
        <v>50000</v>
      </c>
      <c r="G135" s="92">
        <v>50000</v>
      </c>
      <c r="H135" s="39"/>
    </row>
    <row r="136" spans="1:8" ht="30.75" thickBot="1">
      <c r="A136" s="80" t="s">
        <v>182</v>
      </c>
      <c r="B136" s="212"/>
      <c r="C136" s="26">
        <v>244</v>
      </c>
      <c r="D136" s="26">
        <v>344</v>
      </c>
      <c r="E136" s="145">
        <v>430000</v>
      </c>
      <c r="F136" s="96">
        <v>130000</v>
      </c>
      <c r="G136" s="96">
        <v>130000</v>
      </c>
      <c r="H136" s="39"/>
    </row>
    <row r="137" spans="1:8" ht="30.75" thickBot="1">
      <c r="A137" s="80" t="s">
        <v>181</v>
      </c>
      <c r="B137" s="212"/>
      <c r="C137" s="26">
        <v>244</v>
      </c>
      <c r="D137" s="26">
        <v>345</v>
      </c>
      <c r="E137" s="145">
        <v>20000</v>
      </c>
      <c r="F137" s="96">
        <v>20000</v>
      </c>
      <c r="G137" s="96">
        <v>20000</v>
      </c>
      <c r="H137" s="39"/>
    </row>
    <row r="138" spans="1:8" ht="30.75" thickBot="1">
      <c r="A138" s="80" t="s">
        <v>180</v>
      </c>
      <c r="B138" s="212"/>
      <c r="C138" s="26">
        <v>244</v>
      </c>
      <c r="D138" s="26">
        <v>346</v>
      </c>
      <c r="E138" s="145">
        <v>980582.96</v>
      </c>
      <c r="F138" s="96">
        <v>1010600</v>
      </c>
      <c r="G138" s="96">
        <v>1010600</v>
      </c>
      <c r="H138" s="39"/>
    </row>
    <row r="139" spans="1:8" ht="45.75" thickBot="1">
      <c r="A139" s="80" t="s">
        <v>184</v>
      </c>
      <c r="B139" s="213"/>
      <c r="C139" s="26">
        <v>244</v>
      </c>
      <c r="D139" s="26">
        <v>349</v>
      </c>
      <c r="E139" s="39"/>
      <c r="F139" s="39"/>
      <c r="G139" s="39"/>
      <c r="H139" s="39"/>
    </row>
    <row r="140" spans="1:8" ht="33.75" customHeight="1" thickBot="1">
      <c r="A140" s="38" t="s">
        <v>86</v>
      </c>
      <c r="B140" s="26">
        <v>2650</v>
      </c>
      <c r="C140" s="26">
        <v>400</v>
      </c>
      <c r="D140" s="39"/>
      <c r="E140" s="39"/>
      <c r="F140" s="39"/>
      <c r="G140" s="39"/>
      <c r="H140" s="39"/>
    </row>
    <row r="141" spans="1:8" ht="16.5" customHeight="1">
      <c r="A141" s="78" t="s">
        <v>9</v>
      </c>
      <c r="B141" s="181">
        <v>2651</v>
      </c>
      <c r="C141" s="181">
        <v>406</v>
      </c>
      <c r="D141" s="183"/>
      <c r="E141" s="183"/>
      <c r="F141" s="183"/>
      <c r="G141" s="183"/>
      <c r="H141" s="183"/>
    </row>
    <row r="142" spans="1:8" ht="46.5" customHeight="1" thickBot="1">
      <c r="A142" s="80" t="s">
        <v>85</v>
      </c>
      <c r="B142" s="182"/>
      <c r="C142" s="182"/>
      <c r="D142" s="184"/>
      <c r="E142" s="184"/>
      <c r="F142" s="184"/>
      <c r="G142" s="184"/>
      <c r="H142" s="184"/>
    </row>
    <row r="143" spans="1:8" ht="61.5" customHeight="1" thickBot="1">
      <c r="A143" s="80" t="s">
        <v>84</v>
      </c>
      <c r="B143" s="26">
        <v>2652</v>
      </c>
      <c r="C143" s="26">
        <v>407</v>
      </c>
      <c r="D143" s="39"/>
      <c r="E143" s="39"/>
      <c r="F143" s="39"/>
      <c r="G143" s="39"/>
      <c r="H143" s="39"/>
    </row>
    <row r="144" spans="1:8" ht="21.75" customHeight="1" thickBot="1">
      <c r="A144" s="24" t="s">
        <v>76</v>
      </c>
      <c r="B144" s="26">
        <v>3000</v>
      </c>
      <c r="C144" s="26">
        <v>100</v>
      </c>
      <c r="D144" s="39"/>
      <c r="E144" s="39"/>
      <c r="F144" s="39"/>
      <c r="G144" s="39"/>
      <c r="H144" s="26" t="s">
        <v>14</v>
      </c>
    </row>
    <row r="145" spans="1:8" ht="12.75" customHeight="1">
      <c r="A145" s="46" t="s">
        <v>9</v>
      </c>
      <c r="B145" s="181">
        <v>3010</v>
      </c>
      <c r="C145" s="181">
        <v>180</v>
      </c>
      <c r="D145" s="181">
        <v>189</v>
      </c>
      <c r="E145" s="183"/>
      <c r="F145" s="183"/>
      <c r="G145" s="183"/>
      <c r="H145" s="181" t="s">
        <v>14</v>
      </c>
    </row>
    <row r="146" spans="1:8" ht="15" customHeight="1" thickBot="1">
      <c r="A146" s="38" t="s">
        <v>77</v>
      </c>
      <c r="B146" s="182"/>
      <c r="C146" s="182"/>
      <c r="D146" s="182"/>
      <c r="E146" s="184"/>
      <c r="F146" s="184"/>
      <c r="G146" s="184"/>
      <c r="H146" s="182"/>
    </row>
    <row r="147" spans="1:8" ht="14.25" customHeight="1" thickBot="1">
      <c r="A147" s="38" t="s">
        <v>78</v>
      </c>
      <c r="B147" s="26">
        <v>3020</v>
      </c>
      <c r="C147" s="26">
        <v>180</v>
      </c>
      <c r="D147" s="26">
        <v>131</v>
      </c>
      <c r="E147" s="39"/>
      <c r="F147" s="39"/>
      <c r="G147" s="39"/>
      <c r="H147" s="26" t="s">
        <v>14</v>
      </c>
    </row>
    <row r="148" spans="1:8" ht="18" customHeight="1" thickBot="1">
      <c r="A148" s="38" t="s">
        <v>79</v>
      </c>
      <c r="B148" s="26">
        <v>3030</v>
      </c>
      <c r="C148" s="26"/>
      <c r="D148" s="39"/>
      <c r="E148" s="39"/>
      <c r="F148" s="39"/>
      <c r="G148" s="39"/>
      <c r="H148" s="26" t="s">
        <v>14</v>
      </c>
    </row>
    <row r="149" spans="1:8" ht="15.75" customHeight="1" thickBot="1">
      <c r="A149" s="24" t="s">
        <v>80</v>
      </c>
      <c r="B149" s="26">
        <v>4000</v>
      </c>
      <c r="C149" s="26" t="s">
        <v>14</v>
      </c>
      <c r="D149" s="39"/>
      <c r="E149" s="39"/>
      <c r="F149" s="39"/>
      <c r="G149" s="39"/>
      <c r="H149" s="26" t="s">
        <v>14</v>
      </c>
    </row>
    <row r="150" spans="1:8" ht="15">
      <c r="A150" s="46" t="s">
        <v>8</v>
      </c>
      <c r="B150" s="181">
        <v>4010</v>
      </c>
      <c r="C150" s="181">
        <v>610</v>
      </c>
      <c r="D150" s="183"/>
      <c r="E150" s="183"/>
      <c r="F150" s="183"/>
      <c r="G150" s="183"/>
      <c r="H150" s="181" t="s">
        <v>14</v>
      </c>
    </row>
    <row r="151" spans="1:8" ht="19.5" customHeight="1" thickBot="1">
      <c r="A151" s="38" t="s">
        <v>81</v>
      </c>
      <c r="B151" s="182"/>
      <c r="C151" s="182"/>
      <c r="D151" s="184"/>
      <c r="E151" s="184"/>
      <c r="F151" s="184"/>
      <c r="G151" s="184"/>
      <c r="H151" s="182"/>
    </row>
    <row r="152" spans="1:8" ht="15.75" thickBot="1">
      <c r="A152" s="38"/>
      <c r="B152" s="26"/>
      <c r="C152" s="39"/>
      <c r="D152" s="39"/>
      <c r="E152" s="39"/>
      <c r="F152" s="39"/>
      <c r="G152" s="39"/>
      <c r="H152" s="26"/>
    </row>
    <row r="155" spans="5:8" ht="12.75">
      <c r="E155" s="35"/>
      <c r="F155" s="35"/>
      <c r="G155" s="35"/>
      <c r="H155" s="35"/>
    </row>
    <row r="156" spans="4:8" ht="12.75" hidden="1">
      <c r="D156" s="19" t="s">
        <v>156</v>
      </c>
      <c r="E156" s="35">
        <f>E12+E10-E53</f>
        <v>0</v>
      </c>
      <c r="F156" s="35">
        <f>F12+F10-F53</f>
        <v>0</v>
      </c>
      <c r="G156" s="35">
        <f>G12+G10-G53</f>
        <v>0</v>
      </c>
      <c r="H156" s="35">
        <f>H12+H10-H53</f>
        <v>0</v>
      </c>
    </row>
  </sheetData>
  <sheetProtection/>
  <mergeCells count="131">
    <mergeCell ref="E5:H5"/>
    <mergeCell ref="H6:H8"/>
    <mergeCell ref="A3:H3"/>
    <mergeCell ref="C13:C14"/>
    <mergeCell ref="D13:D14"/>
    <mergeCell ref="E13:E14"/>
    <mergeCell ref="F13:F14"/>
    <mergeCell ref="G13:G14"/>
    <mergeCell ref="A2:H2"/>
    <mergeCell ref="A5:A8"/>
    <mergeCell ref="B5:B8"/>
    <mergeCell ref="C5:C8"/>
    <mergeCell ref="D5:D8"/>
    <mergeCell ref="D50:D51"/>
    <mergeCell ref="E50:E51"/>
    <mergeCell ref="F50:F51"/>
    <mergeCell ref="G50:G51"/>
    <mergeCell ref="H13:H14"/>
    <mergeCell ref="B19:B20"/>
    <mergeCell ref="C19:C20"/>
    <mergeCell ref="D19:D20"/>
    <mergeCell ref="H50:H51"/>
    <mergeCell ref="B13:B14"/>
    <mergeCell ref="B50:B51"/>
    <mergeCell ref="C50:C51"/>
    <mergeCell ref="B56:B57"/>
    <mergeCell ref="C56:C57"/>
    <mergeCell ref="D56:D57"/>
    <mergeCell ref="E56:E57"/>
    <mergeCell ref="B54:B55"/>
    <mergeCell ref="C54:C55"/>
    <mergeCell ref="D54:D55"/>
    <mergeCell ref="E54:E55"/>
    <mergeCell ref="H56:H57"/>
    <mergeCell ref="B58:B59"/>
    <mergeCell ref="C58:C59"/>
    <mergeCell ref="D58:D59"/>
    <mergeCell ref="H62:H63"/>
    <mergeCell ref="H54:H55"/>
    <mergeCell ref="F56:F57"/>
    <mergeCell ref="G56:G57"/>
    <mergeCell ref="F54:F55"/>
    <mergeCell ref="G54:G55"/>
    <mergeCell ref="B69:B70"/>
    <mergeCell ref="C69:C70"/>
    <mergeCell ref="D69:D70"/>
    <mergeCell ref="H69:H70"/>
    <mergeCell ref="B62:B63"/>
    <mergeCell ref="C62:C63"/>
    <mergeCell ref="D62:D63"/>
    <mergeCell ref="B75:B76"/>
    <mergeCell ref="C75:C76"/>
    <mergeCell ref="D75:D76"/>
    <mergeCell ref="E75:E76"/>
    <mergeCell ref="F75:F76"/>
    <mergeCell ref="G75:G76"/>
    <mergeCell ref="F81:F82"/>
    <mergeCell ref="G81:G82"/>
    <mergeCell ref="H75:H76"/>
    <mergeCell ref="B79:B80"/>
    <mergeCell ref="C79:C80"/>
    <mergeCell ref="D79:D80"/>
    <mergeCell ref="E79:E80"/>
    <mergeCell ref="F79:F80"/>
    <mergeCell ref="G79:G80"/>
    <mergeCell ref="H79:H80"/>
    <mergeCell ref="H92:H93"/>
    <mergeCell ref="H81:H82"/>
    <mergeCell ref="B87:B88"/>
    <mergeCell ref="C87:C88"/>
    <mergeCell ref="D87:D88"/>
    <mergeCell ref="H87:H88"/>
    <mergeCell ref="B81:B82"/>
    <mergeCell ref="C81:C82"/>
    <mergeCell ref="D81:D82"/>
    <mergeCell ref="E81:E82"/>
    <mergeCell ref="H106:H107"/>
    <mergeCell ref="G100:G101"/>
    <mergeCell ref="H100:H101"/>
    <mergeCell ref="B92:B93"/>
    <mergeCell ref="C92:C93"/>
    <mergeCell ref="D92:D93"/>
    <mergeCell ref="D106:D107"/>
    <mergeCell ref="E106:E107"/>
    <mergeCell ref="F106:F107"/>
    <mergeCell ref="G106:G107"/>
    <mergeCell ref="C113:C114"/>
    <mergeCell ref="D113:D114"/>
    <mergeCell ref="E113:E114"/>
    <mergeCell ref="F113:F114"/>
    <mergeCell ref="G113:G114"/>
    <mergeCell ref="B100:B101"/>
    <mergeCell ref="C100:C101"/>
    <mergeCell ref="D100:D101"/>
    <mergeCell ref="E100:E101"/>
    <mergeCell ref="F100:F101"/>
    <mergeCell ref="H113:H114"/>
    <mergeCell ref="B106:B107"/>
    <mergeCell ref="C106:C107"/>
    <mergeCell ref="B117:B118"/>
    <mergeCell ref="C117:C118"/>
    <mergeCell ref="D117:D118"/>
    <mergeCell ref="E117:E118"/>
    <mergeCell ref="F117:F118"/>
    <mergeCell ref="G117:G118"/>
    <mergeCell ref="B113:B114"/>
    <mergeCell ref="D141:D142"/>
    <mergeCell ref="E141:E142"/>
    <mergeCell ref="F141:F142"/>
    <mergeCell ref="G141:G142"/>
    <mergeCell ref="H117:H118"/>
    <mergeCell ref="B122:B139"/>
    <mergeCell ref="C123:C124"/>
    <mergeCell ref="D123:D124"/>
    <mergeCell ref="H141:H142"/>
    <mergeCell ref="B145:B146"/>
    <mergeCell ref="C145:C146"/>
    <mergeCell ref="D145:D146"/>
    <mergeCell ref="E145:E146"/>
    <mergeCell ref="F145:F146"/>
    <mergeCell ref="G145:G146"/>
    <mergeCell ref="H145:H146"/>
    <mergeCell ref="B141:B142"/>
    <mergeCell ref="C141:C142"/>
    <mergeCell ref="H150:H151"/>
    <mergeCell ref="B150:B151"/>
    <mergeCell ref="C150:C151"/>
    <mergeCell ref="D150:D151"/>
    <mergeCell ref="E150:E151"/>
    <mergeCell ref="F150:F151"/>
    <mergeCell ref="G150:G151"/>
  </mergeCells>
  <printOptions/>
  <pageMargins left="0.31496062992125984" right="0.31496062992125984" top="0.49" bottom="0.26" header="0.31496062992125984" footer="0.31496062992125984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H46"/>
  <sheetViews>
    <sheetView tabSelected="1" zoomScale="90" zoomScaleNormal="90" zoomScalePageLayoutView="0" workbookViewId="0" topLeftCell="A27">
      <selection activeCell="A45" sqref="A45"/>
    </sheetView>
  </sheetViews>
  <sheetFormatPr defaultColWidth="8.875" defaultRowHeight="12.75"/>
  <cols>
    <col min="1" max="1" width="7.25390625" style="19" customWidth="1"/>
    <col min="2" max="2" width="56.75390625" style="19" customWidth="1"/>
    <col min="3" max="4" width="8.875" style="19" customWidth="1"/>
    <col min="5" max="5" width="15.75390625" style="19" customWidth="1"/>
    <col min="6" max="6" width="18.00390625" style="19" customWidth="1"/>
    <col min="7" max="7" width="18.375" style="19" customWidth="1"/>
    <col min="8" max="8" width="13.25390625" style="19" customWidth="1"/>
    <col min="9" max="16384" width="8.875" style="19" customWidth="1"/>
  </cols>
  <sheetData>
    <row r="2" spans="1:8" ht="18.75">
      <c r="A2" s="180" t="s">
        <v>134</v>
      </c>
      <c r="B2" s="180"/>
      <c r="C2" s="180"/>
      <c r="D2" s="180"/>
      <c r="E2" s="180"/>
      <c r="F2" s="180"/>
      <c r="G2" s="180"/>
      <c r="H2" s="180"/>
    </row>
    <row r="3" ht="15.75" thickBot="1">
      <c r="A3" s="113"/>
    </row>
    <row r="4" spans="1:8" ht="15.75" thickBot="1">
      <c r="A4" s="201" t="s">
        <v>128</v>
      </c>
      <c r="B4" s="201" t="s">
        <v>7</v>
      </c>
      <c r="C4" s="201" t="s">
        <v>13</v>
      </c>
      <c r="D4" s="201" t="s">
        <v>18</v>
      </c>
      <c r="E4" s="204" t="s">
        <v>35</v>
      </c>
      <c r="F4" s="205"/>
      <c r="G4" s="205"/>
      <c r="H4" s="206"/>
    </row>
    <row r="5" spans="1:8" ht="15">
      <c r="A5" s="202"/>
      <c r="B5" s="202"/>
      <c r="C5" s="202"/>
      <c r="D5" s="202"/>
      <c r="E5" s="20" t="s">
        <v>185</v>
      </c>
      <c r="F5" s="20" t="s">
        <v>189</v>
      </c>
      <c r="G5" s="20" t="s">
        <v>187</v>
      </c>
      <c r="H5" s="201" t="s">
        <v>38</v>
      </c>
    </row>
    <row r="6" spans="1:8" ht="45">
      <c r="A6" s="202"/>
      <c r="B6" s="202"/>
      <c r="C6" s="202"/>
      <c r="D6" s="202"/>
      <c r="E6" s="20" t="s">
        <v>109</v>
      </c>
      <c r="F6" s="20" t="s">
        <v>93</v>
      </c>
      <c r="G6" s="20" t="s">
        <v>94</v>
      </c>
      <c r="H6" s="202"/>
    </row>
    <row r="7" spans="1:8" ht="3.75" customHeight="1" thickBot="1">
      <c r="A7" s="203"/>
      <c r="B7" s="203"/>
      <c r="C7" s="203"/>
      <c r="D7" s="203"/>
      <c r="E7" s="22"/>
      <c r="F7" s="23"/>
      <c r="G7" s="23"/>
      <c r="H7" s="203"/>
    </row>
    <row r="8" spans="1:8" ht="15.75" thickBot="1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</row>
    <row r="9" spans="1:8" ht="18.75" customHeight="1" thickBot="1">
      <c r="A9" s="21">
        <v>1</v>
      </c>
      <c r="B9" s="114" t="s">
        <v>95</v>
      </c>
      <c r="C9" s="26">
        <v>26000</v>
      </c>
      <c r="D9" s="26" t="s">
        <v>14</v>
      </c>
      <c r="E9" s="115">
        <f>E10+E12+E13+E14</f>
        <v>25132319.439999998</v>
      </c>
      <c r="F9" s="115">
        <f>F10+F12+F13+F14</f>
        <v>22648700</v>
      </c>
      <c r="G9" s="115">
        <f>G10+G12+G13+G14</f>
        <v>22637200</v>
      </c>
      <c r="H9" s="60">
        <f>H10+H12+H13+H14+H33+H35</f>
        <v>0</v>
      </c>
    </row>
    <row r="10" spans="1:8" ht="13.5" customHeight="1">
      <c r="A10" s="228" t="s">
        <v>110</v>
      </c>
      <c r="B10" s="116" t="s">
        <v>9</v>
      </c>
      <c r="C10" s="181">
        <v>26100</v>
      </c>
      <c r="D10" s="181" t="s">
        <v>14</v>
      </c>
      <c r="E10" s="220">
        <v>0</v>
      </c>
      <c r="F10" s="220">
        <v>0</v>
      </c>
      <c r="G10" s="220">
        <v>0</v>
      </c>
      <c r="H10" s="220"/>
    </row>
    <row r="11" spans="1:8" ht="132.75" customHeight="1" thickBot="1">
      <c r="A11" s="229"/>
      <c r="B11" s="118" t="s">
        <v>124</v>
      </c>
      <c r="C11" s="182"/>
      <c r="D11" s="182"/>
      <c r="E11" s="221"/>
      <c r="F11" s="221"/>
      <c r="G11" s="221"/>
      <c r="H11" s="221"/>
    </row>
    <row r="12" spans="1:8" ht="66.75" customHeight="1" thickBot="1">
      <c r="A12" s="117" t="s">
        <v>111</v>
      </c>
      <c r="B12" s="118" t="s">
        <v>125</v>
      </c>
      <c r="C12" s="26">
        <v>26200</v>
      </c>
      <c r="D12" s="26" t="s">
        <v>14</v>
      </c>
      <c r="E12" s="29">
        <v>0</v>
      </c>
      <c r="F12" s="29">
        <v>0</v>
      </c>
      <c r="G12" s="29">
        <v>0</v>
      </c>
      <c r="H12" s="29"/>
    </row>
    <row r="13" spans="1:8" ht="65.25" customHeight="1" thickBot="1">
      <c r="A13" s="117" t="s">
        <v>112</v>
      </c>
      <c r="B13" s="118" t="s">
        <v>126</v>
      </c>
      <c r="C13" s="26">
        <v>26300</v>
      </c>
      <c r="D13" s="26" t="s">
        <v>14</v>
      </c>
      <c r="E13" s="99">
        <f>35000+171000+7416315.1</f>
        <v>7622315.1</v>
      </c>
      <c r="F13" s="29">
        <v>0</v>
      </c>
      <c r="G13" s="29">
        <v>0</v>
      </c>
      <c r="H13" s="29"/>
    </row>
    <row r="14" spans="1:8" ht="57.75" customHeight="1" thickBot="1">
      <c r="A14" s="117" t="s">
        <v>113</v>
      </c>
      <c r="B14" s="118" t="s">
        <v>127</v>
      </c>
      <c r="C14" s="26">
        <v>26400</v>
      </c>
      <c r="D14" s="26" t="s">
        <v>14</v>
      </c>
      <c r="E14" s="60">
        <f>E15+E20+E24+E25+E29</f>
        <v>17510004.34</v>
      </c>
      <c r="F14" s="60">
        <f>F15+F20+F24+F25+F29</f>
        <v>22648700</v>
      </c>
      <c r="G14" s="60">
        <f>G15+G20+G24+G25+G29</f>
        <v>22637200</v>
      </c>
      <c r="H14" s="60">
        <f>H15</f>
        <v>0</v>
      </c>
    </row>
    <row r="15" spans="1:8" ht="15">
      <c r="A15" s="224" t="s">
        <v>114</v>
      </c>
      <c r="B15" s="119" t="s">
        <v>9</v>
      </c>
      <c r="C15" s="181">
        <v>26410</v>
      </c>
      <c r="D15" s="181" t="s">
        <v>14</v>
      </c>
      <c r="E15" s="226">
        <f>E17+E19</f>
        <v>15536.48</v>
      </c>
      <c r="F15" s="226">
        <f>F17+F19</f>
        <v>17100</v>
      </c>
      <c r="G15" s="226">
        <f>G17+G19</f>
        <v>5600</v>
      </c>
      <c r="H15" s="226">
        <f>H17+H19</f>
        <v>0</v>
      </c>
    </row>
    <row r="16" spans="1:8" ht="48.75" customHeight="1" thickBot="1">
      <c r="A16" s="225"/>
      <c r="B16" s="121" t="s">
        <v>119</v>
      </c>
      <c r="C16" s="182"/>
      <c r="D16" s="182"/>
      <c r="E16" s="227"/>
      <c r="F16" s="227"/>
      <c r="G16" s="227"/>
      <c r="H16" s="227"/>
    </row>
    <row r="17" spans="1:8" ht="15">
      <c r="A17" s="201" t="s">
        <v>96</v>
      </c>
      <c r="B17" s="122" t="s">
        <v>9</v>
      </c>
      <c r="C17" s="181">
        <v>26411</v>
      </c>
      <c r="D17" s="181" t="s">
        <v>14</v>
      </c>
      <c r="E17" s="223">
        <v>8300</v>
      </c>
      <c r="F17" s="223">
        <v>9500</v>
      </c>
      <c r="G17" s="223">
        <v>3100</v>
      </c>
      <c r="H17" s="220"/>
    </row>
    <row r="18" spans="1:8" ht="29.25" customHeight="1" thickBot="1">
      <c r="A18" s="203"/>
      <c r="B18" s="123" t="s">
        <v>120</v>
      </c>
      <c r="C18" s="182"/>
      <c r="D18" s="182"/>
      <c r="E18" s="221"/>
      <c r="F18" s="221"/>
      <c r="G18" s="221"/>
      <c r="H18" s="221"/>
    </row>
    <row r="19" spans="1:8" ht="28.5" customHeight="1" thickBot="1">
      <c r="A19" s="21" t="s">
        <v>97</v>
      </c>
      <c r="B19" s="123" t="s">
        <v>121</v>
      </c>
      <c r="C19" s="26">
        <v>26412</v>
      </c>
      <c r="D19" s="26" t="s">
        <v>14</v>
      </c>
      <c r="E19" s="29">
        <v>7236.48</v>
      </c>
      <c r="F19" s="29">
        <v>7600</v>
      </c>
      <c r="G19" s="29">
        <v>2500</v>
      </c>
      <c r="H19" s="29"/>
    </row>
    <row r="20" spans="1:8" ht="43.5" customHeight="1" thickBot="1">
      <c r="A20" s="120" t="s">
        <v>118</v>
      </c>
      <c r="B20" s="124" t="s">
        <v>98</v>
      </c>
      <c r="C20" s="26">
        <v>26420</v>
      </c>
      <c r="D20" s="26" t="s">
        <v>14</v>
      </c>
      <c r="E20" s="29">
        <f>E21+E23</f>
        <v>0</v>
      </c>
      <c r="F20" s="29">
        <f>F21+F23</f>
        <v>0</v>
      </c>
      <c r="G20" s="29">
        <f>G21+G23</f>
        <v>0</v>
      </c>
      <c r="H20" s="29"/>
    </row>
    <row r="21" spans="1:8" ht="15">
      <c r="A21" s="201" t="s">
        <v>99</v>
      </c>
      <c r="B21" s="122" t="s">
        <v>9</v>
      </c>
      <c r="C21" s="181">
        <v>26421</v>
      </c>
      <c r="D21" s="181" t="s">
        <v>14</v>
      </c>
      <c r="E21" s="220"/>
      <c r="F21" s="220"/>
      <c r="G21" s="220"/>
      <c r="H21" s="220"/>
    </row>
    <row r="22" spans="1:8" ht="27.75" customHeight="1" thickBot="1">
      <c r="A22" s="203"/>
      <c r="B22" s="123" t="s">
        <v>120</v>
      </c>
      <c r="C22" s="182"/>
      <c r="D22" s="182"/>
      <c r="E22" s="221"/>
      <c r="F22" s="221"/>
      <c r="G22" s="221"/>
      <c r="H22" s="221"/>
    </row>
    <row r="23" spans="1:8" ht="32.25" customHeight="1" thickBot="1">
      <c r="A23" s="21" t="s">
        <v>100</v>
      </c>
      <c r="B23" s="123" t="s">
        <v>121</v>
      </c>
      <c r="C23" s="26">
        <v>26422</v>
      </c>
      <c r="D23" s="26" t="s">
        <v>14</v>
      </c>
      <c r="E23" s="29"/>
      <c r="F23" s="29"/>
      <c r="G23" s="29"/>
      <c r="H23" s="29"/>
    </row>
    <row r="24" spans="1:8" ht="30.75" thickBot="1">
      <c r="A24" s="120" t="s">
        <v>115</v>
      </c>
      <c r="B24" s="121" t="s">
        <v>101</v>
      </c>
      <c r="C24" s="26">
        <v>26430</v>
      </c>
      <c r="D24" s="26" t="s">
        <v>14</v>
      </c>
      <c r="E24" s="29"/>
      <c r="F24" s="29"/>
      <c r="G24" s="29"/>
      <c r="H24" s="29"/>
    </row>
    <row r="25" spans="1:8" ht="39.75" customHeight="1" thickBot="1">
      <c r="A25" s="120" t="s">
        <v>116</v>
      </c>
      <c r="B25" s="121" t="s">
        <v>102</v>
      </c>
      <c r="C25" s="26">
        <v>26440</v>
      </c>
      <c r="D25" s="26" t="s">
        <v>14</v>
      </c>
      <c r="E25" s="115">
        <f>E26+E28</f>
        <v>10984684.9</v>
      </c>
      <c r="F25" s="115">
        <f>F26+F28</f>
        <v>17001000</v>
      </c>
      <c r="G25" s="115">
        <f>G26+G28</f>
        <v>17001000</v>
      </c>
      <c r="H25" s="60"/>
    </row>
    <row r="26" spans="1:8" ht="15">
      <c r="A26" s="201" t="s">
        <v>103</v>
      </c>
      <c r="B26" s="122" t="s">
        <v>9</v>
      </c>
      <c r="C26" s="181">
        <v>26441</v>
      </c>
      <c r="D26" s="181" t="s">
        <v>14</v>
      </c>
      <c r="E26" s="223">
        <v>10984684.9</v>
      </c>
      <c r="F26" s="223">
        <v>17001000</v>
      </c>
      <c r="G26" s="223">
        <v>17001000</v>
      </c>
      <c r="H26" s="220"/>
    </row>
    <row r="27" spans="1:8" ht="21" customHeight="1" thickBot="1">
      <c r="A27" s="203"/>
      <c r="B27" s="123" t="s">
        <v>120</v>
      </c>
      <c r="C27" s="182"/>
      <c r="D27" s="182"/>
      <c r="E27" s="221"/>
      <c r="F27" s="221"/>
      <c r="G27" s="221"/>
      <c r="H27" s="221"/>
    </row>
    <row r="28" spans="1:8" ht="27" customHeight="1" thickBot="1">
      <c r="A28" s="21" t="s">
        <v>104</v>
      </c>
      <c r="B28" s="123" t="s">
        <v>121</v>
      </c>
      <c r="C28" s="26">
        <v>26442</v>
      </c>
      <c r="D28" s="26" t="s">
        <v>14</v>
      </c>
      <c r="E28" s="99"/>
      <c r="F28" s="99"/>
      <c r="G28" s="99"/>
      <c r="H28" s="29"/>
    </row>
    <row r="29" spans="1:8" ht="30.75" customHeight="1" thickBot="1">
      <c r="A29" s="120" t="s">
        <v>117</v>
      </c>
      <c r="B29" s="121" t="s">
        <v>105</v>
      </c>
      <c r="C29" s="26">
        <v>26450</v>
      </c>
      <c r="D29" s="26" t="s">
        <v>14</v>
      </c>
      <c r="E29" s="115">
        <f>E30+E32</f>
        <v>6509782.96</v>
      </c>
      <c r="F29" s="115">
        <f>F30+F32</f>
        <v>5630600</v>
      </c>
      <c r="G29" s="115">
        <f>G30+G32</f>
        <v>5630600</v>
      </c>
      <c r="H29" s="60"/>
    </row>
    <row r="30" spans="1:8" ht="19.5" customHeight="1">
      <c r="A30" s="201" t="s">
        <v>106</v>
      </c>
      <c r="B30" s="122" t="s">
        <v>9</v>
      </c>
      <c r="C30" s="181">
        <v>26451</v>
      </c>
      <c r="D30" s="181" t="s">
        <v>14</v>
      </c>
      <c r="E30" s="222">
        <v>350000</v>
      </c>
      <c r="F30" s="222">
        <v>350000</v>
      </c>
      <c r="G30" s="222">
        <v>350000</v>
      </c>
      <c r="H30" s="220"/>
    </row>
    <row r="31" spans="1:8" ht="15" customHeight="1" thickBot="1">
      <c r="A31" s="203"/>
      <c r="B31" s="123" t="s">
        <v>120</v>
      </c>
      <c r="C31" s="182"/>
      <c r="D31" s="182"/>
      <c r="E31" s="203"/>
      <c r="F31" s="203"/>
      <c r="G31" s="203"/>
      <c r="H31" s="221"/>
    </row>
    <row r="32" spans="1:8" ht="30" customHeight="1" thickBot="1">
      <c r="A32" s="21" t="s">
        <v>107</v>
      </c>
      <c r="B32" s="123" t="s">
        <v>121</v>
      </c>
      <c r="C32" s="26">
        <v>26452</v>
      </c>
      <c r="D32" s="26" t="s">
        <v>14</v>
      </c>
      <c r="E32" s="99">
        <v>6159782.96</v>
      </c>
      <c r="F32" s="99">
        <v>5280600</v>
      </c>
      <c r="G32" s="99">
        <v>5280600</v>
      </c>
      <c r="H32" s="29"/>
    </row>
    <row r="33" spans="1:8" ht="40.5" customHeight="1" thickBot="1">
      <c r="A33" s="21">
        <v>2</v>
      </c>
      <c r="B33" s="125" t="s">
        <v>122</v>
      </c>
      <c r="C33" s="26">
        <v>26500</v>
      </c>
      <c r="D33" s="26" t="s">
        <v>14</v>
      </c>
      <c r="E33" s="129">
        <f>E34</f>
        <v>11342984.9</v>
      </c>
      <c r="F33" s="129">
        <f>F34</f>
        <v>17360500</v>
      </c>
      <c r="G33" s="129">
        <f>G34</f>
        <v>17354100</v>
      </c>
      <c r="H33" s="60"/>
    </row>
    <row r="34" spans="1:8" ht="18" customHeight="1" thickBot="1">
      <c r="A34" s="51"/>
      <c r="B34" s="121" t="s">
        <v>108</v>
      </c>
      <c r="C34" s="26">
        <v>26510</v>
      </c>
      <c r="D34" s="39"/>
      <c r="E34" s="60">
        <f>E17+E21+E26+E30</f>
        <v>11342984.9</v>
      </c>
      <c r="F34" s="60">
        <f>F17+F21+F26+F30</f>
        <v>17360500</v>
      </c>
      <c r="G34" s="60">
        <f>G17+G21+G26+G30</f>
        <v>17354100</v>
      </c>
      <c r="H34" s="60"/>
    </row>
    <row r="35" spans="1:8" ht="40.5" customHeight="1" thickBot="1">
      <c r="A35" s="21">
        <v>3</v>
      </c>
      <c r="B35" s="125" t="s">
        <v>123</v>
      </c>
      <c r="C35" s="26">
        <v>26600</v>
      </c>
      <c r="D35" s="26" t="s">
        <v>14</v>
      </c>
      <c r="E35" s="129">
        <f>E36</f>
        <v>6167019.44</v>
      </c>
      <c r="F35" s="129">
        <f>F36</f>
        <v>5288200</v>
      </c>
      <c r="G35" s="129">
        <f>G36</f>
        <v>5283100</v>
      </c>
      <c r="H35" s="60"/>
    </row>
    <row r="36" spans="1:8" ht="18.75" customHeight="1" thickBot="1">
      <c r="A36" s="51"/>
      <c r="B36" s="121" t="s">
        <v>108</v>
      </c>
      <c r="C36" s="26">
        <v>26610</v>
      </c>
      <c r="D36" s="39"/>
      <c r="E36" s="60">
        <f>E19+E28+E32</f>
        <v>6167019.44</v>
      </c>
      <c r="F36" s="60">
        <f>F19+F28+F32</f>
        <v>5288200</v>
      </c>
      <c r="G36" s="60">
        <f>G19+G28+G32</f>
        <v>5283100</v>
      </c>
      <c r="H36" s="60"/>
    </row>
    <row r="38" spans="1:8" ht="30" customHeight="1">
      <c r="A38" s="169" t="s">
        <v>129</v>
      </c>
      <c r="B38" s="169"/>
      <c r="C38" s="153" t="s">
        <v>217</v>
      </c>
      <c r="D38" s="153"/>
      <c r="E38" s="153"/>
      <c r="F38" s="10" t="s">
        <v>131</v>
      </c>
      <c r="G38" s="172" t="s">
        <v>218</v>
      </c>
      <c r="H38" s="172"/>
    </row>
    <row r="39" spans="1:8" ht="12.75">
      <c r="A39" s="6"/>
      <c r="B39" s="8"/>
      <c r="C39" s="150" t="s">
        <v>130</v>
      </c>
      <c r="D39" s="150"/>
      <c r="E39" s="150"/>
      <c r="F39" s="8" t="s">
        <v>1</v>
      </c>
      <c r="G39" s="150" t="s">
        <v>11</v>
      </c>
      <c r="H39" s="150"/>
    </row>
    <row r="40" spans="1:8" ht="30" customHeight="1">
      <c r="A40" s="10" t="s">
        <v>21</v>
      </c>
      <c r="B40" s="10"/>
      <c r="C40" s="230" t="s">
        <v>219</v>
      </c>
      <c r="D40" s="230"/>
      <c r="E40" s="230"/>
      <c r="F40" s="10" t="s">
        <v>131</v>
      </c>
      <c r="G40" s="172" t="s">
        <v>220</v>
      </c>
      <c r="H40" s="172"/>
    </row>
    <row r="41" spans="1:8" ht="15.75">
      <c r="A41" s="1"/>
      <c r="B41" s="9"/>
      <c r="C41" s="150" t="s">
        <v>130</v>
      </c>
      <c r="D41" s="150"/>
      <c r="E41" s="150"/>
      <c r="F41" s="8" t="s">
        <v>1</v>
      </c>
      <c r="G41" s="150" t="s">
        <v>11</v>
      </c>
      <c r="H41" s="150"/>
    </row>
    <row r="42" spans="1:8" ht="27" customHeight="1">
      <c r="A42" s="1" t="s">
        <v>10</v>
      </c>
      <c r="B42" s="10"/>
      <c r="C42" s="230" t="s">
        <v>219</v>
      </c>
      <c r="D42" s="230"/>
      <c r="E42" s="230"/>
      <c r="F42" s="10" t="s">
        <v>131</v>
      </c>
      <c r="G42" s="10" t="s">
        <v>220</v>
      </c>
      <c r="H42" s="16" t="s">
        <v>221</v>
      </c>
    </row>
    <row r="43" spans="1:8" ht="26.25">
      <c r="A43" s="1"/>
      <c r="B43" s="9"/>
      <c r="C43" s="150" t="s">
        <v>130</v>
      </c>
      <c r="D43" s="150"/>
      <c r="E43" s="150"/>
      <c r="F43" s="8" t="s">
        <v>1</v>
      </c>
      <c r="G43" s="12" t="s">
        <v>11</v>
      </c>
      <c r="H43" s="9" t="s">
        <v>12</v>
      </c>
    </row>
    <row r="44" spans="1:7" ht="6.75" customHeight="1">
      <c r="A44" s="1"/>
      <c r="B44" s="1"/>
      <c r="C44" s="1"/>
      <c r="D44" s="1"/>
      <c r="E44" s="1"/>
      <c r="F44" s="1"/>
      <c r="G44" s="1"/>
    </row>
    <row r="45" spans="1:7" ht="15.75">
      <c r="A45" s="1" t="s">
        <v>223</v>
      </c>
      <c r="B45" s="1"/>
      <c r="C45" s="1"/>
      <c r="D45" s="1"/>
      <c r="E45" s="1"/>
      <c r="F45" s="1"/>
      <c r="G45" s="1"/>
    </row>
    <row r="46" spans="1:7" ht="15.75">
      <c r="A46" s="231" t="s">
        <v>20</v>
      </c>
      <c r="B46" s="231"/>
      <c r="C46" s="151"/>
      <c r="D46" s="151"/>
      <c r="E46" s="151"/>
      <c r="F46" s="151"/>
      <c r="G46" s="151"/>
    </row>
  </sheetData>
  <sheetProtection/>
  <mergeCells count="62">
    <mergeCell ref="A46:B46"/>
    <mergeCell ref="C46:G46"/>
    <mergeCell ref="A38:B38"/>
    <mergeCell ref="C39:E39"/>
    <mergeCell ref="G39:H39"/>
    <mergeCell ref="C38:E38"/>
    <mergeCell ref="G38:H38"/>
    <mergeCell ref="C41:E41"/>
    <mergeCell ref="G41:H41"/>
    <mergeCell ref="C40:E40"/>
    <mergeCell ref="G40:H40"/>
    <mergeCell ref="C42:E42"/>
    <mergeCell ref="C43:E43"/>
    <mergeCell ref="D10:D11"/>
    <mergeCell ref="E10:E11"/>
    <mergeCell ref="F10:F11"/>
    <mergeCell ref="G10:G11"/>
    <mergeCell ref="H10:H11"/>
    <mergeCell ref="H15:H16"/>
    <mergeCell ref="F17:F18"/>
    <mergeCell ref="F15:F16"/>
    <mergeCell ref="G15:G16"/>
    <mergeCell ref="A4:A7"/>
    <mergeCell ref="B4:B7"/>
    <mergeCell ref="C4:C7"/>
    <mergeCell ref="D4:D7"/>
    <mergeCell ref="E4:H4"/>
    <mergeCell ref="H5:H7"/>
    <mergeCell ref="A10:A11"/>
    <mergeCell ref="C10:C11"/>
    <mergeCell ref="A17:A18"/>
    <mergeCell ref="C17:C18"/>
    <mergeCell ref="D17:D18"/>
    <mergeCell ref="E17:E18"/>
    <mergeCell ref="A15:A16"/>
    <mergeCell ref="C15:C16"/>
    <mergeCell ref="D15:D16"/>
    <mergeCell ref="E15:E16"/>
    <mergeCell ref="A21:A22"/>
    <mergeCell ref="C21:C22"/>
    <mergeCell ref="D21:D22"/>
    <mergeCell ref="E21:E22"/>
    <mergeCell ref="F21:F22"/>
    <mergeCell ref="G21:G22"/>
    <mergeCell ref="C26:C27"/>
    <mergeCell ref="D26:D27"/>
    <mergeCell ref="E26:E27"/>
    <mergeCell ref="F26:F27"/>
    <mergeCell ref="G26:G27"/>
    <mergeCell ref="H17:H18"/>
    <mergeCell ref="H21:H22"/>
    <mergeCell ref="G17:G18"/>
    <mergeCell ref="A2:H2"/>
    <mergeCell ref="H26:H27"/>
    <mergeCell ref="A30:A31"/>
    <mergeCell ref="C30:C31"/>
    <mergeCell ref="D30:D31"/>
    <mergeCell ref="E30:E31"/>
    <mergeCell ref="F30:F31"/>
    <mergeCell ref="G30:G31"/>
    <mergeCell ref="H30:H31"/>
    <mergeCell ref="A26:A27"/>
  </mergeCells>
  <hyperlinks>
    <hyperlink ref="B18" r:id="rId1" display="consultantplus://offline/ref=4C44C210F7AAEF1CC2BBE3F6E8E8BC33967C7A20F7D665021716AD254EC77C7A65125F472E4FC45359646FC935S0fBE"/>
    <hyperlink ref="B19" r:id="rId2" display="consultantplus://offline/ref=4C44C210F7AAEF1CC2BBE3F6E8E8BC33967D7E24FBDA65021716AD254EC77C7A65125F472E4FC45359646FC935S0fBE"/>
    <hyperlink ref="B20" r:id="rId3" display="consultantplus://offline/ref=4C44C210F7AAEF1CC2BBE3F6E8E8BC33967D7824FBDF65021716AD254EC77C7A771207492D4FDC590F2B299C3900CE9B800429F43D8FS2f7E"/>
    <hyperlink ref="B22" r:id="rId4" display="consultantplus://offline/ref=4C44C210F7AAEF1CC2BBE3F6E8E8BC33967C7A20F7D665021716AD254EC77C7A65125F472E4FC45359646FC935S0fBE"/>
    <hyperlink ref="B23" r:id="rId5" display="consultantplus://offline/ref=4C44C210F7AAEF1CC2BBE3F6E8E8BC33967D7E24FBDA65021716AD254EC77C7A65125F472E4FC45359646FC935S0fBE"/>
    <hyperlink ref="B27" r:id="rId6" display="consultantplus://offline/ref=4C44C210F7AAEF1CC2BBE3F6E8E8BC33967C7A20F7D665021716AD254EC77C7A65125F472E4FC45359646FC935S0fBE"/>
    <hyperlink ref="B28" r:id="rId7" display="consultantplus://offline/ref=4C44C210F7AAEF1CC2BBE3F6E8E8BC33967D7E24FBDA65021716AD254EC77C7A65125F472E4FC45359646FC935S0fBE"/>
    <hyperlink ref="B31" r:id="rId8" display="consultantplus://offline/ref=4C44C210F7AAEF1CC2BBE3F6E8E8BC33967C7A20F7D665021716AD254EC77C7A65125F472E4FC45359646FC935S0fBE"/>
    <hyperlink ref="B32" r:id="rId9" display="consultantplus://offline/ref=4C44C210F7AAEF1CC2BBE3F6E8E8BC33967D7E24FBDA65021716AD254EC77C7A65125F472E4FC45359646FC935S0fBE"/>
    <hyperlink ref="B33" r:id="rId10" display="consultantplus://offline/ref=4C44C210F7AAEF1CC2BBE3F6E8E8BC33967C7A20F7D665021716AD254EC77C7A65125F472E4FC45359646FC935S0fBE"/>
    <hyperlink ref="B35" r:id="rId11" display="consultantplus://offline/ref=4C44C210F7AAEF1CC2BBE3F6E8E8BC33967D7E24FBDA65021716AD254EC77C7A65125F472E4FC45359646FC935S0fBE"/>
  </hyperlinks>
  <printOptions/>
  <pageMargins left="0.7086614173228347" right="0" top="0.4330708661417323" bottom="0.1968503937007874" header="0.31496062992125984" footer="0.31496062992125984"/>
  <pageSetup horizontalDpi="600" verticalDpi="600" orientation="portrait" paperSize="9" scale="63" r:id="rId1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2020-03-20T10:51:36Z</cp:lastPrinted>
  <dcterms:created xsi:type="dcterms:W3CDTF">2008-10-01T13:21:49Z</dcterms:created>
  <dcterms:modified xsi:type="dcterms:W3CDTF">2020-09-09T09:34:07Z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